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vince\AppData\Local\Box\Box Edit\Documents\dkm3n_dj006e9kTWlJR6tA==\"/>
    </mc:Choice>
  </mc:AlternateContent>
  <xr:revisionPtr revIDLastSave="0" documentId="13_ncr:1_{A20C843B-7C99-4931-BE33-12107C181E85}" xr6:coauthVersionLast="47" xr6:coauthVersionMax="47" xr10:uidLastSave="{00000000-0000-0000-0000-000000000000}"/>
  <bookViews>
    <workbookView xWindow="28680" yWindow="1620" windowWidth="29040" windowHeight="15720" tabRatio="612" firstSheet="1" activeTab="1" xr2:uid="{8D984990-31C9-4227-9D66-F93924F77577}"/>
  </bookViews>
  <sheets>
    <sheet name="Connections without Common" sheetId="2" state="hidden" r:id="rId1"/>
    <sheet name="Custom sharing calculator"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 i="4" l="1"/>
  <c r="Y20" i="4"/>
  <c r="Y21" i="4"/>
  <c r="Y22" i="4"/>
  <c r="Y23" i="4"/>
  <c r="Y24" i="4"/>
  <c r="Y25" i="4"/>
  <c r="Y26" i="4"/>
  <c r="Y27" i="4"/>
  <c r="Y28" i="4"/>
  <c r="Y29" i="4"/>
  <c r="Y30" i="4"/>
  <c r="Y31" i="4"/>
  <c r="Y32" i="4"/>
  <c r="Y18" i="4"/>
  <c r="AM19" i="4"/>
  <c r="AM20" i="4"/>
  <c r="AM21" i="4"/>
  <c r="AM22" i="4"/>
  <c r="AM23" i="4"/>
  <c r="AM24" i="4"/>
  <c r="AM25" i="4"/>
  <c r="AM26" i="4"/>
  <c r="AM27" i="4"/>
  <c r="AM28" i="4"/>
  <c r="AM29" i="4"/>
  <c r="AM30" i="4"/>
  <c r="AM31" i="4"/>
  <c r="AM32" i="4"/>
  <c r="AM18" i="4"/>
  <c r="AF19" i="4"/>
  <c r="AF20" i="4"/>
  <c r="AF21" i="4"/>
  <c r="AF22" i="4"/>
  <c r="AF23" i="4"/>
  <c r="AF24" i="4"/>
  <c r="AF25" i="4"/>
  <c r="AF26" i="4"/>
  <c r="AF27" i="4"/>
  <c r="AF28" i="4"/>
  <c r="AF29" i="4"/>
  <c r="AF30" i="4"/>
  <c r="AF31" i="4"/>
  <c r="AF32" i="4"/>
  <c r="AF18" i="4"/>
  <c r="R19" i="4"/>
  <c r="R20" i="4"/>
  <c r="R21" i="4"/>
  <c r="R22" i="4"/>
  <c r="R23" i="4"/>
  <c r="R24" i="4"/>
  <c r="R25" i="4"/>
  <c r="R26" i="4"/>
  <c r="R27" i="4"/>
  <c r="R28" i="4"/>
  <c r="R29" i="4"/>
  <c r="R30" i="4"/>
  <c r="R31" i="4"/>
  <c r="R32" i="4"/>
  <c r="R18" i="4"/>
  <c r="K19" i="4"/>
  <c r="K20" i="4"/>
  <c r="K21" i="4"/>
  <c r="K22" i="4"/>
  <c r="K23" i="4"/>
  <c r="K24" i="4"/>
  <c r="K25" i="4"/>
  <c r="K26" i="4"/>
  <c r="K27" i="4"/>
  <c r="K28" i="4"/>
  <c r="K29" i="4"/>
  <c r="K30" i="4"/>
  <c r="K31" i="4"/>
  <c r="K32" i="4"/>
  <c r="K18" i="4"/>
  <c r="AK38" i="4"/>
  <c r="AK39" i="4" s="1"/>
  <c r="AM38" i="4"/>
  <c r="AL33" i="4"/>
  <c r="AD38" i="4"/>
  <c r="AD40" i="4" s="1"/>
  <c r="AF38" i="4"/>
  <c r="AE33" i="4"/>
  <c r="W38" i="4"/>
  <c r="W40" i="4" s="1"/>
  <c r="Y38" i="4"/>
  <c r="X33" i="4"/>
  <c r="P38" i="4"/>
  <c r="P41" i="4" s="1"/>
  <c r="R38" i="4"/>
  <c r="Q33" i="4"/>
  <c r="I38" i="4"/>
  <c r="B38" i="4"/>
  <c r="C12" i="4"/>
  <c r="AC16" i="4"/>
  <c r="AJ16" i="4"/>
  <c r="V16" i="4"/>
  <c r="O16" i="4"/>
  <c r="H16" i="4"/>
  <c r="AK33" i="4"/>
  <c r="AD33" i="4"/>
  <c r="W33" i="4"/>
  <c r="P33" i="4"/>
  <c r="I33" i="4"/>
  <c r="B33" i="4"/>
  <c r="C9" i="4"/>
  <c r="AL41" i="4"/>
  <c r="AL40" i="4"/>
  <c r="AL39" i="4"/>
  <c r="AL38" i="4"/>
  <c r="AE41" i="4"/>
  <c r="AE40" i="4"/>
  <c r="AE39" i="4"/>
  <c r="AE38" i="4"/>
  <c r="X41" i="4"/>
  <c r="X40" i="4"/>
  <c r="X39" i="4"/>
  <c r="X38" i="4"/>
  <c r="Q41" i="4"/>
  <c r="Q40" i="4"/>
  <c r="Q39" i="4"/>
  <c r="Q38" i="4"/>
  <c r="AF40" i="4" l="1"/>
  <c r="S23" i="4"/>
  <c r="T23" i="4" s="1"/>
  <c r="S32" i="4"/>
  <c r="T32" i="4" s="1"/>
  <c r="Z25" i="4"/>
  <c r="AA25" i="4" s="1"/>
  <c r="Z28" i="4"/>
  <c r="AA28" i="4" s="1"/>
  <c r="AN27" i="4"/>
  <c r="AO27" i="4" s="1"/>
  <c r="S20" i="4"/>
  <c r="T20" i="4" s="1"/>
  <c r="S29" i="4"/>
  <c r="T29" i="4" s="1"/>
  <c r="Z19" i="4"/>
  <c r="AA19" i="4" s="1"/>
  <c r="P39" i="4"/>
  <c r="AK40" i="4"/>
  <c r="P40" i="4"/>
  <c r="AM39" i="4"/>
  <c r="AN30" i="4"/>
  <c r="AO30" i="4" s="1"/>
  <c r="AK41" i="4"/>
  <c r="AN18" i="4"/>
  <c r="AO18" i="4" s="1"/>
  <c r="AN21" i="4"/>
  <c r="AO21" i="4" s="1"/>
  <c r="AN24" i="4"/>
  <c r="AO24" i="4" s="1"/>
  <c r="AG19" i="4"/>
  <c r="AH19" i="4" s="1"/>
  <c r="AG25" i="4"/>
  <c r="AH25" i="4" s="1"/>
  <c r="AD39" i="4"/>
  <c r="AD41" i="4"/>
  <c r="AG32" i="4" s="1"/>
  <c r="AH32" i="4" s="1"/>
  <c r="AG31" i="4"/>
  <c r="AH31" i="4" s="1"/>
  <c r="AG22" i="4"/>
  <c r="AH22" i="4" s="1"/>
  <c r="AG28" i="4"/>
  <c r="AH28" i="4" s="1"/>
  <c r="Y40" i="4"/>
  <c r="Z22" i="4"/>
  <c r="AA22" i="4" s="1"/>
  <c r="Z31" i="4"/>
  <c r="AA31" i="4" s="1"/>
  <c r="W41" i="4"/>
  <c r="W39" i="4"/>
  <c r="Z30" i="4" s="1"/>
  <c r="AA30" i="4" s="1"/>
  <c r="R41" i="4"/>
  <c r="S26" i="4"/>
  <c r="T26" i="4" s="1"/>
  <c r="J41" i="4"/>
  <c r="J40" i="4"/>
  <c r="J39" i="4"/>
  <c r="J38" i="4"/>
  <c r="I41" i="4"/>
  <c r="C41" i="4"/>
  <c r="J33" i="4" l="1"/>
  <c r="K38" i="4"/>
  <c r="AG24" i="4"/>
  <c r="AH24" i="4" s="1"/>
  <c r="Z23" i="4"/>
  <c r="AA23" i="4" s="1"/>
  <c r="AN22" i="4"/>
  <c r="AO22" i="4" s="1"/>
  <c r="S21" i="4"/>
  <c r="T21" i="4" s="1"/>
  <c r="S28" i="4"/>
  <c r="T28" i="4" s="1"/>
  <c r="AN20" i="4"/>
  <c r="AO20" i="4" s="1"/>
  <c r="AG23" i="4"/>
  <c r="AH23" i="4" s="1"/>
  <c r="S24" i="4"/>
  <c r="T24" i="4" s="1"/>
  <c r="AF39" i="4"/>
  <c r="S18" i="4"/>
  <c r="T18" i="4" s="1"/>
  <c r="AN25" i="4"/>
  <c r="AO25" i="4" s="1"/>
  <c r="R39" i="4"/>
  <c r="S30" i="4"/>
  <c r="T30" i="4" s="1"/>
  <c r="AN29" i="4"/>
  <c r="AO29" i="4" s="1"/>
  <c r="R40" i="4"/>
  <c r="AN28" i="4"/>
  <c r="AO28" i="4" s="1"/>
  <c r="AM40" i="4"/>
  <c r="AN31" i="4"/>
  <c r="AO31" i="4" s="1"/>
  <c r="AN19" i="4"/>
  <c r="AO19" i="4" s="1"/>
  <c r="AN23" i="4"/>
  <c r="AO23" i="4" s="1"/>
  <c r="Z24" i="4"/>
  <c r="AA24" i="4" s="1"/>
  <c r="S22" i="4"/>
  <c r="T22" i="4" s="1"/>
  <c r="Z26" i="4"/>
  <c r="AA26" i="4" s="1"/>
  <c r="AN26" i="4"/>
  <c r="AO26" i="4" s="1"/>
  <c r="Z18" i="4"/>
  <c r="AA18" i="4" s="1"/>
  <c r="AM41" i="4"/>
  <c r="S19" i="4"/>
  <c r="T19" i="4" s="1"/>
  <c r="S31" i="4"/>
  <c r="T31" i="4" s="1"/>
  <c r="S27" i="4"/>
  <c r="T27" i="4" s="1"/>
  <c r="S25" i="4"/>
  <c r="T25" i="4" s="1"/>
  <c r="Y39" i="4"/>
  <c r="Z20" i="4"/>
  <c r="AA20" i="4" s="1"/>
  <c r="Y41" i="4"/>
  <c r="Z27" i="4"/>
  <c r="AA27" i="4" s="1"/>
  <c r="Z21" i="4"/>
  <c r="AA21" i="4" s="1"/>
  <c r="AN32" i="4"/>
  <c r="AO32" i="4" s="1"/>
  <c r="AG27" i="4"/>
  <c r="AH27" i="4" s="1"/>
  <c r="AG26" i="4"/>
  <c r="AH26" i="4" s="1"/>
  <c r="AG29" i="4"/>
  <c r="AH29" i="4" s="1"/>
  <c r="AF41" i="4"/>
  <c r="AG21" i="4"/>
  <c r="AH21" i="4" s="1"/>
  <c r="AG18" i="4"/>
  <c r="AH18" i="4" s="1"/>
  <c r="AG20" i="4"/>
  <c r="AH20" i="4" s="1"/>
  <c r="AG30" i="4"/>
  <c r="AH30" i="4" s="1"/>
  <c r="Z32" i="4"/>
  <c r="AA32" i="4" s="1"/>
  <c r="Z29" i="4"/>
  <c r="AA29" i="4" s="1"/>
  <c r="I39" i="4"/>
  <c r="K39" i="4" s="1"/>
  <c r="K41" i="4"/>
  <c r="I40" i="4"/>
  <c r="K40" i="4" s="1"/>
  <c r="B39" i="4"/>
  <c r="B40" i="4"/>
  <c r="B41" i="4"/>
  <c r="D41" i="4" s="1"/>
  <c r="C40" i="4"/>
  <c r="C39" i="4"/>
  <c r="C38" i="4"/>
  <c r="T13" i="4"/>
  <c r="P13" i="4"/>
  <c r="N13" i="4"/>
  <c r="L13" i="4"/>
  <c r="J13" i="4"/>
  <c r="H13" i="4"/>
  <c r="F13" i="4"/>
  <c r="D13" i="4"/>
  <c r="B13" i="4"/>
  <c r="R13" i="4"/>
  <c r="W12" i="4"/>
  <c r="S12" i="4"/>
  <c r="Q12" i="4"/>
  <c r="O12" i="4"/>
  <c r="M12" i="4"/>
  <c r="K12" i="4"/>
  <c r="I12" i="4"/>
  <c r="G12" i="4"/>
  <c r="E12" i="4"/>
  <c r="D19" i="4" l="1"/>
  <c r="D20" i="4"/>
  <c r="D21" i="4"/>
  <c r="D22" i="4"/>
  <c r="D23" i="4"/>
  <c r="D24" i="4"/>
  <c r="D25" i="4"/>
  <c r="D26" i="4"/>
  <c r="D27" i="4"/>
  <c r="D28" i="4"/>
  <c r="D29" i="4"/>
  <c r="D30" i="4"/>
  <c r="D31" i="4"/>
  <c r="D32" i="4"/>
  <c r="D18" i="4"/>
  <c r="D38" i="4"/>
  <c r="C33" i="4"/>
  <c r="X44" i="4"/>
  <c r="Y44" i="4" s="1"/>
  <c r="AE43" i="4"/>
  <c r="AF43" i="4" s="1"/>
  <c r="X43" i="4"/>
  <c r="Y43" i="4" s="1"/>
  <c r="AE44" i="4"/>
  <c r="AF44" i="4" s="1"/>
  <c r="AL42" i="4"/>
  <c r="AM42" i="4" s="1"/>
  <c r="AE42" i="4"/>
  <c r="AF42" i="4" s="1"/>
  <c r="AL44" i="4"/>
  <c r="AM44" i="4" s="1"/>
  <c r="AL43" i="4"/>
  <c r="AM43" i="4" s="1"/>
  <c r="X42" i="4"/>
  <c r="Y42" i="4" s="1"/>
  <c r="J43" i="4"/>
  <c r="K43" i="4" s="1"/>
  <c r="Q43" i="4"/>
  <c r="R43" i="4" s="1"/>
  <c r="Q42" i="4"/>
  <c r="R42" i="4" s="1"/>
  <c r="Q44" i="4"/>
  <c r="R44" i="4" s="1"/>
  <c r="J42" i="4"/>
  <c r="K42" i="4" s="1"/>
  <c r="J44" i="4"/>
  <c r="K44" i="4" s="1"/>
  <c r="D40" i="4"/>
  <c r="D39" i="4"/>
  <c r="C42" i="4"/>
  <c r="D42" i="4" s="1"/>
  <c r="C44" i="4"/>
  <c r="D44" i="4" s="1"/>
  <c r="C43" i="4"/>
  <c r="D43" i="4" s="1"/>
  <c r="L30" i="4"/>
  <c r="M30" i="4" s="1"/>
  <c r="L32" i="4"/>
  <c r="M32" i="4" s="1"/>
  <c r="L31" i="4"/>
  <c r="M31" i="4" s="1"/>
  <c r="E24" i="4" l="1"/>
  <c r="F24" i="4" s="1"/>
  <c r="E30" i="4"/>
  <c r="F30" i="4" s="1"/>
  <c r="E22" i="4"/>
  <c r="F22" i="4" s="1"/>
  <c r="E25" i="4"/>
  <c r="F25" i="4" s="1"/>
  <c r="E27" i="4"/>
  <c r="F27" i="4" s="1"/>
  <c r="E31" i="4"/>
  <c r="F31" i="4" s="1"/>
  <c r="E21" i="4"/>
  <c r="F21" i="4" s="1"/>
  <c r="E18" i="4"/>
  <c r="F18" i="4" s="1"/>
  <c r="E29" i="4"/>
  <c r="F29" i="4" s="1"/>
  <c r="E26" i="4"/>
  <c r="F26" i="4" s="1"/>
  <c r="E32" i="4"/>
  <c r="F32" i="4" s="1"/>
  <c r="E23" i="4"/>
  <c r="F23" i="4" s="1"/>
  <c r="E20" i="4"/>
  <c r="F20" i="4" s="1"/>
  <c r="E28" i="4"/>
  <c r="F28" i="4" s="1"/>
  <c r="E19" i="4"/>
  <c r="F19" i="4" s="1"/>
  <c r="L19" i="4"/>
  <c r="M19" i="4" s="1"/>
  <c r="L27" i="4"/>
  <c r="M27" i="4" s="1"/>
  <c r="L24" i="4"/>
  <c r="M24" i="4" s="1"/>
  <c r="L21" i="4"/>
  <c r="M21" i="4" s="1"/>
  <c r="L18" i="4"/>
  <c r="M18" i="4" s="1"/>
  <c r="L29" i="4"/>
  <c r="M29" i="4" s="1"/>
  <c r="L23" i="4"/>
  <c r="M23" i="4" s="1"/>
  <c r="L26" i="4"/>
  <c r="M26" i="4" s="1"/>
  <c r="L25" i="4"/>
  <c r="M25" i="4" s="1"/>
  <c r="L22" i="4"/>
  <c r="M22" i="4" s="1"/>
  <c r="L28" i="4"/>
  <c r="M28" i="4" s="1"/>
  <c r="F41" i="4"/>
  <c r="F40" i="4"/>
  <c r="F39" i="4"/>
  <c r="L20" i="4"/>
  <c r="M20" i="4" s="1"/>
  <c r="F42" i="4"/>
  <c r="E3" i="2"/>
  <c r="C18" i="2"/>
  <c r="E11" i="2" s="1"/>
  <c r="F11" i="2" s="1"/>
  <c r="C17" i="2"/>
  <c r="E10" i="2" s="1"/>
  <c r="F10" i="2" s="1"/>
  <c r="C16" i="2"/>
  <c r="F3" i="2" s="1"/>
  <c r="E14" i="2"/>
  <c r="F14" i="2" s="1"/>
  <c r="E13" i="2"/>
  <c r="F13" i="2" s="1"/>
  <c r="E12" i="2"/>
  <c r="F12" i="2" s="1"/>
  <c r="E8" i="2"/>
  <c r="F8" i="2" s="1"/>
  <c r="E7" i="2"/>
  <c r="F7" i="2" s="1"/>
  <c r="E6" i="2"/>
  <c r="F6" i="2" s="1"/>
  <c r="E5" i="2"/>
  <c r="F5" i="2" s="1"/>
  <c r="E4" i="2"/>
  <c r="F4" i="2" s="1"/>
  <c r="K12" i="2"/>
  <c r="L12" i="2" s="1"/>
  <c r="K8" i="2"/>
  <c r="L8" i="2" s="1"/>
  <c r="I18" i="2"/>
  <c r="K14" i="2" s="1"/>
  <c r="L14" i="2" s="1"/>
  <c r="I17" i="2"/>
  <c r="K10" i="2" s="1"/>
  <c r="L10" i="2" s="1"/>
  <c r="I16" i="2"/>
  <c r="K6" i="2" s="1"/>
  <c r="L6" i="2" s="1"/>
  <c r="O18" i="2"/>
  <c r="Q14" i="2" s="1"/>
  <c r="O17" i="2"/>
  <c r="Q13" i="2" s="1"/>
  <c r="O16" i="2"/>
  <c r="F38" i="4" l="1"/>
  <c r="E9" i="2"/>
  <c r="F9" i="2" s="1"/>
  <c r="Q5" i="2"/>
  <c r="R5" i="2" s="1"/>
  <c r="K3" i="2"/>
  <c r="L3" i="2" s="1"/>
  <c r="K11" i="2"/>
  <c r="L11" i="2" s="1"/>
  <c r="K13" i="2"/>
  <c r="L13" i="2" s="1"/>
  <c r="R12" i="2"/>
  <c r="R13" i="2"/>
  <c r="Q6" i="2"/>
  <c r="K7" i="2"/>
  <c r="L7" i="2" s="1"/>
  <c r="R14" i="2"/>
  <c r="Q7" i="2"/>
  <c r="R7" i="2" s="1"/>
  <c r="Q8" i="2"/>
  <c r="Q9" i="2"/>
  <c r="K4" i="2"/>
  <c r="L4" i="2" s="1"/>
  <c r="K9" i="2"/>
  <c r="L9" i="2" s="1"/>
  <c r="Q10" i="2"/>
  <c r="R10" i="2" s="1"/>
  <c r="K5" i="2"/>
  <c r="L5" i="2" s="1"/>
  <c r="Q3" i="2"/>
  <c r="R3" i="2" s="1"/>
  <c r="Q11" i="2"/>
  <c r="R11" i="2" s="1"/>
  <c r="Q4" i="2"/>
  <c r="R4" i="2" s="1"/>
  <c r="Q12" i="2"/>
  <c r="R6" i="2"/>
  <c r="R8" i="2"/>
  <c r="R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mioda</author>
  </authors>
  <commentList>
    <comment ref="B17" authorId="0" shapeId="0" xr:uid="{6EC46F41-ADD2-4C32-9742-E131D59B0532}">
      <text>
        <r>
          <rPr>
            <sz val="9"/>
            <color indexed="81"/>
            <rFont val="Tahoma"/>
            <charset val="1"/>
          </rPr>
          <t xml:space="preserve">As a % of whole installation (not of this SolShare only)
</t>
        </r>
      </text>
    </comment>
    <comment ref="I17" authorId="0" shapeId="0" xr:uid="{4180B856-1F8D-4496-8AEA-9CC67AC60A6D}">
      <text>
        <r>
          <rPr>
            <sz val="9"/>
            <color indexed="81"/>
            <rFont val="Tahoma"/>
            <charset val="1"/>
          </rPr>
          <t xml:space="preserve">As a % of whole installation (not of this SolShare only)
</t>
        </r>
      </text>
    </comment>
    <comment ref="P17" authorId="0" shapeId="0" xr:uid="{4C806E08-D9E2-45F8-BF7C-D2B6E2D75BE1}">
      <text>
        <r>
          <rPr>
            <sz val="9"/>
            <color indexed="81"/>
            <rFont val="Tahoma"/>
            <charset val="1"/>
          </rPr>
          <t xml:space="preserve">As a % of whole installation (not of this SolShare only)
</t>
        </r>
      </text>
    </comment>
    <comment ref="W17" authorId="0" shapeId="0" xr:uid="{C620E8CA-477B-4470-88A4-AF090FDA32F2}">
      <text>
        <r>
          <rPr>
            <sz val="9"/>
            <color indexed="81"/>
            <rFont val="Tahoma"/>
            <charset val="1"/>
          </rPr>
          <t xml:space="preserve">As a % of whole installation (not of this SolShare only)
</t>
        </r>
      </text>
    </comment>
    <comment ref="AD17" authorId="0" shapeId="0" xr:uid="{C063C7F1-65F6-4797-8ECA-6D0F87D00708}">
      <text>
        <r>
          <rPr>
            <sz val="9"/>
            <color indexed="81"/>
            <rFont val="Tahoma"/>
            <charset val="1"/>
          </rPr>
          <t xml:space="preserve">As a % of whole installation (not of this SolShare only)
</t>
        </r>
      </text>
    </comment>
    <comment ref="AK17" authorId="0" shapeId="0" xr:uid="{007F826A-2240-4DEC-80E8-FAD48BA46B0B}">
      <text>
        <r>
          <rPr>
            <sz val="9"/>
            <color indexed="81"/>
            <rFont val="Tahoma"/>
            <charset val="1"/>
          </rPr>
          <t xml:space="preserve">As a % of whole installation (not of this SolShare only)
</t>
        </r>
      </text>
    </comment>
  </commentList>
</comments>
</file>

<file path=xl/sharedStrings.xml><?xml version="1.0" encoding="utf-8"?>
<sst xmlns="http://schemas.openxmlformats.org/spreadsheetml/2006/main" count="283" uniqueCount="81">
  <si>
    <t>Unit</t>
  </si>
  <si>
    <t>Phase connection on SolShare (R/W/B)</t>
  </si>
  <si>
    <t>R1</t>
  </si>
  <si>
    <t>R2</t>
  </si>
  <si>
    <t>W1</t>
  </si>
  <si>
    <t>B1</t>
  </si>
  <si>
    <t>W2</t>
  </si>
  <si>
    <t>B2</t>
  </si>
  <si>
    <t>R3</t>
  </si>
  <si>
    <t>R4</t>
  </si>
  <si>
    <t>W3</t>
  </si>
  <si>
    <t>W4</t>
  </si>
  <si>
    <t>B3</t>
  </si>
  <si>
    <t>B4</t>
  </si>
  <si>
    <t>Total R</t>
  </si>
  <si>
    <t>Total W</t>
  </si>
  <si>
    <t>Total B</t>
  </si>
  <si>
    <t>Intended Percentage of System</t>
  </si>
  <si>
    <t>Actual Percentage of system</t>
  </si>
  <si>
    <t>SolShare A</t>
  </si>
  <si>
    <t>SolShare B</t>
  </si>
  <si>
    <t>SolShare C</t>
  </si>
  <si>
    <t>Common area connection?</t>
  </si>
  <si>
    <t>Input into SolShare Com App (% of phase)</t>
  </si>
  <si>
    <t>L1-1</t>
  </si>
  <si>
    <t>L2-1</t>
  </si>
  <si>
    <t>L3-1</t>
  </si>
  <si>
    <t>L1-2</t>
  </si>
  <si>
    <t>L2-2</t>
  </si>
  <si>
    <t>L3-2</t>
  </si>
  <si>
    <t>L1-3</t>
  </si>
  <si>
    <t>L2-3</t>
  </si>
  <si>
    <t>L3-3</t>
  </si>
  <si>
    <t>Site address:</t>
  </si>
  <si>
    <t>- Please note that if the intended allocations are not met sufficiently with the existing grid phase connections of each apartment, it may be possible to re-allocate grid phases of apartments, but this must always be done keeping in mind local regulations, DNSP procedures, etc.</t>
  </si>
  <si>
    <t>L1-4</t>
  </si>
  <si>
    <t>L2-4</t>
  </si>
  <si>
    <t>L3-4</t>
  </si>
  <si>
    <t>L1-5</t>
  </si>
  <si>
    <t>L2-5</t>
  </si>
  <si>
    <t>L3-5</t>
  </si>
  <si>
    <t xml:space="preserve">Phase connection on SolShare </t>
  </si>
  <si>
    <t>Actual allocation of whole building's solar system</t>
  </si>
  <si>
    <t>Number of single phase connections:</t>
  </si>
  <si>
    <t>Number of 3 phase connections:</t>
  </si>
  <si>
    <t>NOTE: It is highly recommended to connect the common area 3 phase meter to at least 1 SolShare onsite where possible to better allow for allocations closer to the intended allocations</t>
  </si>
  <si>
    <t>Total kW:</t>
  </si>
  <si>
    <t>- The grid power connection of each tenancy is most typically connected to 1 of these phases, although sometimes it is connected to all 3 phases. Where a tenancy is 3 phase: 1, 2, or all 3 of these phases can be connected to SolShare.</t>
  </si>
  <si>
    <t xml:space="preserve">- In Australia, the grid power supplied to most multi-tenant buildings is 3 phase - the 3 phases being L1 (also known as Red phase), L2 (also known as White phase), L3 (also known as Blue phase) </t>
  </si>
  <si>
    <t>- Most SolShares are connected to 3 phase inverters. 3 phase inverters simply divide their total solar power output by 3, and send 33.33% of the current total solar power output to each phase. The SolShare then takes this solar output per phase and allocates it to the apartment connections on that phase.  The SolShare does not dictate how much solar it is given on each phase.</t>
  </si>
  <si>
    <t>SolShare #1</t>
  </si>
  <si>
    <t>SolShare Custom Allocation Calculator</t>
  </si>
  <si>
    <t>- The phase allocations mean that custom allocations are flexible with SolShare, but depending on how the allocations are intended, it may not be possible to meet exact allocation requirements. Generally, allocations within ±5% are possible.</t>
  </si>
  <si>
    <t>Step 1: Site details</t>
  </si>
  <si>
    <t xml:space="preserve">Step 3: Check your options with these hints </t>
  </si>
  <si>
    <t>Step 4: Read these notes and hints if you're having issues getting close to your intended allocations</t>
  </si>
  <si>
    <t>Total solar allocation on this SolShare</t>
  </si>
  <si>
    <t>Tenancy Number
(e.g. 2A, 21, Common area etc.)</t>
  </si>
  <si>
    <r>
      <t xml:space="preserve">- </t>
    </r>
    <r>
      <rPr>
        <b/>
        <i/>
        <sz val="10"/>
        <color theme="1"/>
        <rFont val="Roboto"/>
      </rPr>
      <t>The solar connection from the SolShare for each tenancy must match that particular apartment's grid connection phase</t>
    </r>
    <r>
      <rPr>
        <i/>
        <sz val="10"/>
        <color theme="1"/>
        <rFont val="Roboto"/>
      </rPr>
      <t xml:space="preserve"> (this is a rule for all 3 phase electricity - phases should not be mixed)</t>
    </r>
  </si>
  <si>
    <t>Variation 
(actual vs intended solar allocations)</t>
  </si>
  <si>
    <t>Total L3 allocations on this SolShare</t>
  </si>
  <si>
    <t>Total L2 allocations on this SolShare</t>
  </si>
  <si>
    <t>Total L1 allocations on this SolShare</t>
  </si>
  <si>
    <t>Target</t>
  </si>
  <si>
    <t>Result</t>
  </si>
  <si>
    <t>Recommendations</t>
  </si>
  <si>
    <t>Scaled L1 allocation for this SolShare</t>
  </si>
  <si>
    <t>Scaled L2 allocation for this SolShare</t>
  </si>
  <si>
    <t>Scaled L3 allocation for this SolShare</t>
  </si>
  <si>
    <r>
      <t xml:space="preserve">- Therefore, the </t>
    </r>
    <r>
      <rPr>
        <b/>
        <i/>
        <sz val="10"/>
        <color theme="1"/>
        <rFont val="Roboto"/>
      </rPr>
      <t>total allocations for apartments on one phase on one SolShare need to equal as close to 33.33% of the total allocation for that SolShare</t>
    </r>
    <r>
      <rPr>
        <i/>
        <sz val="10"/>
        <color theme="1"/>
        <rFont val="Roboto"/>
      </rPr>
      <t>.</t>
    </r>
  </si>
  <si>
    <t>If you weren't able to achieve all green values in the Variation columns (Columns F, M, etc.) then these additional hints and checks may give you more information on how to better achieve your intended solar allocations.</t>
  </si>
  <si>
    <t>For each SolShare, enter intended allocations as a percentage of the whole site (not just for that SolShare). Scroll to the right to see more SolShare tables. The aim is to get the lowest possible values in the Variation column (signified by green = good, yellow = OK, red = allocations may need adjusting).</t>
  </si>
  <si>
    <t xml:space="preserve">Step 2: Enter tenancy numbers and intended allocations for each SolShare </t>
  </si>
  <si>
    <r>
      <t xml:space="preserve">All </t>
    </r>
    <r>
      <rPr>
        <b/>
        <sz val="10"/>
        <color rgb="FFFFE86C"/>
        <rFont val="Roboto"/>
      </rPr>
      <t>yellow</t>
    </r>
    <r>
      <rPr>
        <sz val="10"/>
        <color theme="1"/>
        <rFont val="Roboto"/>
      </rPr>
      <t xml:space="preserve"> cells require input from you. This calculator has been designed for projects with up to 6 SolShares</t>
    </r>
  </si>
  <si>
    <r>
      <t xml:space="preserve">- </t>
    </r>
    <r>
      <rPr>
        <b/>
        <i/>
        <sz val="10"/>
        <color theme="1"/>
        <rFont val="Roboto"/>
      </rPr>
      <t>Three-phase tenancies or three-phase common meter connections do not need to have the same percentage allocation assigned per phase</t>
    </r>
    <r>
      <rPr>
        <i/>
        <sz val="10"/>
        <color theme="1"/>
        <rFont val="Roboto"/>
      </rPr>
      <t>. E.g., a common area meter three-phase connection could have 2% allocated on L1 phase, 6% on L2 phase, 3.5% on L3 phase.</t>
    </r>
  </si>
  <si>
    <t>- Allume's Technical Partnerships team are always happy to check over allocations to provide advice on the best set-up to most closely achieve the building's intended solar allocations. Do not hesitate to contact us (either directly to your normal contact person or to sales@allumeenergy.com.au).</t>
  </si>
  <si>
    <t>Number of SolShares (press ENTER):</t>
  </si>
  <si>
    <t>Solar PV - kW DC connected to each SolShare in yellow cell/s in row below:</t>
  </si>
  <si>
    <t>TOTAL</t>
  </si>
  <si>
    <t>Intended Solar Allocation (%)</t>
  </si>
  <si>
    <t>This calculator has been designed to help Allume's solar partners understand the options around the SolShare's Custom Allocation solar sharing mode and what to enter into the SolShare Commissioning App at the time of commissioning.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</si>
</sst>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scheme val="minor"/>
    </font>
    <font>
      <sz val="12"/>
      <color rgb="FF222222"/>
      <name val="Arial"/>
      <family val="2"/>
    </font>
    <font>
      <sz val="11"/>
      <color rgb="FF222222"/>
      <name val="Calibri"/>
      <family val="2"/>
    </font>
    <font>
      <b/>
      <sz val="11"/>
      <color rgb="FF222222"/>
      <name val="Calibri"/>
      <family val="2"/>
    </font>
    <font>
      <sz val="8"/>
      <name val="Calibri"/>
      <family val="2"/>
      <scheme val="minor"/>
    </font>
    <font>
      <b/>
      <sz val="11"/>
      <color theme="1"/>
      <name val="Calibri"/>
      <family val="2"/>
      <scheme val="minor"/>
    </font>
    <font>
      <sz val="11"/>
      <color theme="0"/>
      <name val="Calibri"/>
      <family val="2"/>
      <scheme val="minor"/>
    </font>
    <font>
      <sz val="10"/>
      <color theme="1"/>
      <name val="Roboto"/>
    </font>
    <font>
      <b/>
      <sz val="10"/>
      <color theme="1"/>
      <name val="Roboto"/>
    </font>
    <font>
      <i/>
      <sz val="10"/>
      <color rgb="FFFF0000"/>
      <name val="Roboto"/>
    </font>
    <font>
      <sz val="10"/>
      <color theme="0"/>
      <name val="Roboto"/>
    </font>
    <font>
      <b/>
      <sz val="10"/>
      <color rgb="FF222222"/>
      <name val="Roboto"/>
    </font>
    <font>
      <sz val="10"/>
      <color rgb="FF222222"/>
      <name val="Roboto"/>
    </font>
    <font>
      <i/>
      <sz val="10"/>
      <color theme="1"/>
      <name val="Roboto"/>
    </font>
    <font>
      <b/>
      <sz val="16"/>
      <color theme="1"/>
      <name val="Roboto"/>
    </font>
    <font>
      <b/>
      <sz val="14"/>
      <color theme="1"/>
      <name val="Roboto"/>
    </font>
    <font>
      <b/>
      <sz val="10"/>
      <color rgb="FFFFE86C"/>
      <name val="Roboto"/>
    </font>
    <font>
      <b/>
      <i/>
      <sz val="10"/>
      <color theme="1"/>
      <name val="Roboto"/>
    </font>
    <font>
      <b/>
      <sz val="10"/>
      <color theme="0"/>
      <name val="Roboto"/>
    </font>
    <font>
      <b/>
      <sz val="10"/>
      <color theme="0" tint="-0.499984740745262"/>
      <name val="Roboto"/>
    </font>
    <font>
      <sz val="10"/>
      <color theme="0" tint="-0.499984740745262"/>
      <name val="Roboto"/>
    </font>
    <font>
      <b/>
      <sz val="11"/>
      <color theme="0" tint="-0.499984740745262"/>
      <name val="Calibri"/>
      <family val="2"/>
      <scheme val="minor"/>
    </font>
    <font>
      <sz val="10"/>
      <name val="Roboto"/>
    </font>
    <font>
      <b/>
      <sz val="10"/>
      <color rgb="FFFF0000"/>
      <name val="Roboto"/>
    </font>
    <font>
      <sz val="9"/>
      <color indexed="81"/>
      <name val="Tahoma"/>
      <charset val="1"/>
    </font>
  </fonts>
  <fills count="9">
    <fill>
      <patternFill patternType="none"/>
    </fill>
    <fill>
      <patternFill patternType="gray125"/>
    </fill>
    <fill>
      <patternFill patternType="solid">
        <fgColor rgb="FFFFFFFF"/>
        <bgColor indexed="64"/>
      </patternFill>
    </fill>
    <fill>
      <patternFill patternType="solid">
        <fgColor rgb="FFFF8B8B"/>
        <bgColor indexed="64"/>
      </patternFill>
    </fill>
    <fill>
      <patternFill patternType="solid">
        <fgColor theme="8" tint="0.59999389629810485"/>
        <bgColor indexed="64"/>
      </patternFill>
    </fill>
    <fill>
      <patternFill patternType="solid">
        <fgColor rgb="FFFFE86C"/>
        <bgColor indexed="64"/>
      </patternFill>
    </fill>
    <fill>
      <patternFill patternType="solid">
        <fgColor rgb="FF92EAC8"/>
        <bgColor indexed="64"/>
      </patternFill>
    </fill>
    <fill>
      <patternFill patternType="solid">
        <fgColor theme="0"/>
        <bgColor indexed="64"/>
      </patternFill>
    </fill>
    <fill>
      <patternFill patternType="solid">
        <fgColor rgb="FF005149"/>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5">
    <xf numFmtId="0" fontId="0" fillId="0" borderId="0" xfId="0"/>
    <xf numFmtId="0" fontId="4" fillId="2" borderId="1" xfId="0" applyFont="1" applyFill="1" applyBorder="1" applyAlignment="1">
      <alignment vertical="center"/>
    </xf>
    <xf numFmtId="0" fontId="4" fillId="2" borderId="2" xfId="0" applyFont="1" applyFill="1" applyBorder="1" applyAlignment="1">
      <alignment vertical="center" wrapText="1"/>
    </xf>
    <xf numFmtId="0" fontId="3" fillId="2" borderId="3" xfId="0" applyFont="1" applyFill="1" applyBorder="1" applyAlignment="1">
      <alignment vertical="center"/>
    </xf>
    <xf numFmtId="10" fontId="3" fillId="2" borderId="4" xfId="0" applyNumberFormat="1" applyFont="1" applyFill="1" applyBorder="1" applyAlignment="1">
      <alignment horizontal="right" vertical="center" wrapText="1"/>
    </xf>
    <xf numFmtId="0" fontId="3" fillId="2" borderId="4" xfId="0" applyFont="1" applyFill="1" applyBorder="1" applyAlignment="1">
      <alignment horizontal="right" vertical="center" wrapText="1"/>
    </xf>
    <xf numFmtId="0" fontId="3" fillId="2" borderId="3" xfId="0" applyFont="1" applyFill="1" applyBorder="1" applyAlignment="1">
      <alignment horizontal="right" vertical="center"/>
    </xf>
    <xf numFmtId="0" fontId="2" fillId="2" borderId="4" xfId="0" applyFont="1" applyFill="1" applyBorder="1" applyAlignment="1">
      <alignment vertical="top" wrapText="1"/>
    </xf>
    <xf numFmtId="10" fontId="0" fillId="0" borderId="0" xfId="0" applyNumberFormat="1"/>
    <xf numFmtId="0" fontId="4" fillId="2" borderId="5" xfId="0" applyFont="1" applyFill="1" applyBorder="1" applyAlignment="1">
      <alignment vertical="center" wrapText="1"/>
    </xf>
    <xf numFmtId="0" fontId="3" fillId="2" borderId="0" xfId="0" applyFont="1" applyFill="1" applyAlignment="1">
      <alignment horizontal="right" vertical="center" wrapText="1"/>
    </xf>
    <xf numFmtId="0" fontId="3" fillId="2" borderId="6" xfId="0" applyFont="1" applyFill="1" applyBorder="1" applyAlignment="1">
      <alignment horizontal="right" vertical="center"/>
    </xf>
    <xf numFmtId="10" fontId="3" fillId="2" borderId="5" xfId="0" applyNumberFormat="1" applyFont="1" applyFill="1" applyBorder="1" applyAlignment="1">
      <alignment horizontal="right" vertical="center" wrapText="1"/>
    </xf>
    <xf numFmtId="0" fontId="3" fillId="2" borderId="0" xfId="0" applyFont="1" applyFill="1" applyAlignment="1">
      <alignment horizontal="right" vertical="center"/>
    </xf>
    <xf numFmtId="10" fontId="3" fillId="2" borderId="0" xfId="0" applyNumberFormat="1" applyFont="1" applyFill="1" applyAlignment="1">
      <alignment horizontal="right" vertical="center" wrapText="1"/>
    </xf>
    <xf numFmtId="0" fontId="3" fillId="2" borderId="7" xfId="0" applyFont="1" applyFill="1" applyBorder="1" applyAlignment="1">
      <alignment horizontal="right" vertical="center"/>
    </xf>
    <xf numFmtId="10" fontId="3" fillId="2" borderId="8" xfId="0" applyNumberFormat="1" applyFont="1" applyFill="1" applyBorder="1" applyAlignment="1">
      <alignment horizontal="right" vertical="center" wrapText="1"/>
    </xf>
    <xf numFmtId="0" fontId="3" fillId="2" borderId="8" xfId="0" applyFont="1" applyFill="1" applyBorder="1" applyAlignment="1">
      <alignment horizontal="right" vertical="center" wrapText="1"/>
    </xf>
    <xf numFmtId="0" fontId="4" fillId="2" borderId="10" xfId="0" applyFont="1" applyFill="1" applyBorder="1" applyAlignment="1">
      <alignment vertical="center" wrapText="1"/>
    </xf>
    <xf numFmtId="0" fontId="3" fillId="2" borderId="11" xfId="0" applyFont="1" applyFill="1" applyBorder="1" applyAlignment="1">
      <alignment horizontal="right" vertical="center" wrapText="1"/>
    </xf>
    <xf numFmtId="0" fontId="4" fillId="2" borderId="9" xfId="0" applyFont="1" applyFill="1" applyBorder="1" applyAlignment="1">
      <alignment vertical="center" wrapText="1"/>
    </xf>
    <xf numFmtId="10" fontId="0" fillId="0" borderId="9" xfId="1" applyNumberFormat="1" applyFont="1" applyBorder="1"/>
    <xf numFmtId="0" fontId="3" fillId="2" borderId="9" xfId="0" applyFont="1" applyFill="1" applyBorder="1" applyAlignment="1">
      <alignment horizontal="right" vertical="center"/>
    </xf>
    <xf numFmtId="10" fontId="3" fillId="2" borderId="9" xfId="0" applyNumberFormat="1" applyFont="1" applyFill="1" applyBorder="1" applyAlignment="1">
      <alignment horizontal="right" vertical="center" wrapText="1"/>
    </xf>
    <xf numFmtId="0" fontId="8" fillId="0" borderId="0" xfId="0" applyFont="1"/>
    <xf numFmtId="0" fontId="15" fillId="6" borderId="0" xfId="0" applyFont="1" applyFill="1"/>
    <xf numFmtId="0" fontId="8" fillId="6" borderId="0" xfId="0" applyFont="1" applyFill="1"/>
    <xf numFmtId="0" fontId="8" fillId="7" borderId="0" xfId="0" applyFont="1" applyFill="1"/>
    <xf numFmtId="0" fontId="9" fillId="7" borderId="0" xfId="0" applyFont="1" applyFill="1"/>
    <xf numFmtId="0" fontId="10" fillId="7" borderId="0" xfId="0" applyFont="1" applyFill="1"/>
    <xf numFmtId="0" fontId="8" fillId="7" borderId="0" xfId="0" applyFont="1" applyFill="1" applyAlignment="1">
      <alignment horizontal="right"/>
    </xf>
    <xf numFmtId="0" fontId="11" fillId="7" borderId="0" xfId="0" applyFont="1" applyFill="1"/>
    <xf numFmtId="0" fontId="16" fillId="6" borderId="0" xfId="0" applyFont="1" applyFill="1"/>
    <xf numFmtId="0" fontId="9" fillId="7" borderId="0" xfId="0" applyFont="1" applyFill="1" applyAlignment="1">
      <alignment horizontal="left"/>
    </xf>
    <xf numFmtId="0" fontId="13" fillId="7" borderId="0" xfId="0" applyFont="1" applyFill="1" applyAlignment="1">
      <alignment horizontal="center" vertical="center"/>
    </xf>
    <xf numFmtId="10" fontId="13" fillId="7" borderId="0" xfId="0" applyNumberFormat="1" applyFont="1" applyFill="1" applyAlignment="1">
      <alignment horizontal="right" vertical="center" wrapText="1"/>
    </xf>
    <xf numFmtId="0" fontId="13" fillId="7" borderId="0" xfId="0" applyFont="1" applyFill="1" applyAlignment="1">
      <alignment horizontal="right" vertical="center" wrapText="1"/>
    </xf>
    <xf numFmtId="10" fontId="8" fillId="7" borderId="0" xfId="1" applyNumberFormat="1" applyFont="1" applyFill="1" applyBorder="1"/>
    <xf numFmtId="164" fontId="8" fillId="7" borderId="0" xfId="1" applyNumberFormat="1" applyFont="1" applyFill="1" applyBorder="1"/>
    <xf numFmtId="10" fontId="8" fillId="7" borderId="0" xfId="0" applyNumberFormat="1" applyFont="1" applyFill="1"/>
    <xf numFmtId="0" fontId="13" fillId="7" borderId="0" xfId="0" applyFont="1" applyFill="1" applyAlignment="1">
      <alignment horizontal="right" vertical="center"/>
    </xf>
    <xf numFmtId="0" fontId="19" fillId="8" borderId="9" xfId="0" applyFont="1" applyFill="1" applyBorder="1" applyAlignment="1">
      <alignment horizontal="center" vertical="center" wrapText="1"/>
    </xf>
    <xf numFmtId="0" fontId="12" fillId="2" borderId="9" xfId="0" applyFont="1" applyFill="1" applyBorder="1" applyAlignment="1">
      <alignment horizontal="center" vertical="center" wrapText="1"/>
    </xf>
    <xf numFmtId="10" fontId="11" fillId="8" borderId="9" xfId="1" applyNumberFormat="1" applyFont="1" applyFill="1" applyBorder="1" applyAlignment="1">
      <alignment horizontal="center"/>
    </xf>
    <xf numFmtId="0" fontId="13" fillId="3"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0" borderId="9" xfId="0" applyFont="1" applyBorder="1" applyAlignment="1">
      <alignment horizontal="center" vertical="center" wrapText="1"/>
    </xf>
    <xf numFmtId="164" fontId="21" fillId="0" borderId="9" xfId="1" applyNumberFormat="1" applyFont="1" applyBorder="1" applyAlignment="1">
      <alignment horizontal="center"/>
    </xf>
    <xf numFmtId="164" fontId="21" fillId="0" borderId="9" xfId="0" applyNumberFormat="1" applyFont="1" applyBorder="1" applyAlignment="1">
      <alignment horizontal="center"/>
    </xf>
    <xf numFmtId="0" fontId="6" fillId="7" borderId="9" xfId="0" applyFont="1" applyFill="1" applyBorder="1"/>
    <xf numFmtId="0" fontId="6" fillId="7" borderId="12" xfId="0" applyFont="1" applyFill="1" applyBorder="1"/>
    <xf numFmtId="0" fontId="0" fillId="7" borderId="13" xfId="0" applyFill="1" applyBorder="1"/>
    <xf numFmtId="0" fontId="8" fillId="7" borderId="9" xfId="0" applyFont="1" applyFill="1" applyBorder="1"/>
    <xf numFmtId="0" fontId="10" fillId="7" borderId="12" xfId="0" applyFont="1" applyFill="1" applyBorder="1"/>
    <xf numFmtId="0" fontId="8" fillId="7" borderId="13" xfId="0" applyFont="1" applyFill="1" applyBorder="1"/>
    <xf numFmtId="10" fontId="8" fillId="7" borderId="13" xfId="0" applyNumberFormat="1" applyFont="1" applyFill="1" applyBorder="1"/>
    <xf numFmtId="0" fontId="6" fillId="7" borderId="9" xfId="0" applyFont="1" applyFill="1" applyBorder="1" applyAlignment="1">
      <alignment horizontal="center"/>
    </xf>
    <xf numFmtId="10" fontId="8" fillId="7" borderId="9" xfId="0" applyNumberFormat="1" applyFont="1" applyFill="1" applyBorder="1" applyAlignment="1">
      <alignment horizontal="center"/>
    </xf>
    <xf numFmtId="0" fontId="22" fillId="7" borderId="9" xfId="0" applyFont="1" applyFill="1" applyBorder="1" applyAlignment="1">
      <alignment horizontal="center"/>
    </xf>
    <xf numFmtId="10" fontId="21" fillId="7" borderId="9" xfId="0" applyNumberFormat="1" applyFont="1" applyFill="1" applyBorder="1" applyAlignment="1">
      <alignment horizontal="center"/>
    </xf>
    <xf numFmtId="0" fontId="12" fillId="7" borderId="0" xfId="0" applyFont="1" applyFill="1" applyAlignment="1">
      <alignment vertical="center" wrapText="1"/>
    </xf>
    <xf numFmtId="164" fontId="8" fillId="7" borderId="0" xfId="1" applyNumberFormat="1" applyFont="1" applyFill="1" applyBorder="1" applyAlignment="1">
      <alignment vertical="center"/>
    </xf>
    <xf numFmtId="0" fontId="0" fillId="7" borderId="0" xfId="0" applyFill="1"/>
    <xf numFmtId="10" fontId="11" fillId="7" borderId="0" xfId="0" applyNumberFormat="1" applyFont="1" applyFill="1"/>
    <xf numFmtId="0" fontId="14" fillId="7" borderId="0" xfId="0" quotePrefix="1" applyFont="1" applyFill="1"/>
    <xf numFmtId="0" fontId="7" fillId="7" borderId="0" xfId="0" applyFont="1" applyFill="1"/>
    <xf numFmtId="0" fontId="9" fillId="5" borderId="0" xfId="0" applyFont="1" applyFill="1" applyProtection="1">
      <protection locked="0"/>
    </xf>
    <xf numFmtId="0" fontId="9" fillId="5" borderId="0" xfId="0" applyFont="1" applyFill="1" applyAlignment="1" applyProtection="1">
      <alignment horizontal="left"/>
      <protection locked="0"/>
    </xf>
    <xf numFmtId="0" fontId="13" fillId="5" borderId="9" xfId="0" applyFont="1" applyFill="1" applyBorder="1" applyAlignment="1" applyProtection="1">
      <alignment horizontal="center" vertical="center"/>
      <protection locked="0"/>
    </xf>
    <xf numFmtId="164" fontId="13" fillId="5" borderId="9" xfId="0" applyNumberFormat="1" applyFont="1" applyFill="1" applyBorder="1" applyAlignment="1" applyProtection="1">
      <alignment horizontal="center" vertical="center" wrapText="1"/>
      <protection locked="0"/>
    </xf>
    <xf numFmtId="10" fontId="13" fillId="5" borderId="9" xfId="0" applyNumberFormat="1" applyFont="1" applyFill="1" applyBorder="1" applyAlignment="1" applyProtection="1">
      <alignment horizontal="center" vertical="center" wrapText="1"/>
      <protection locked="0"/>
    </xf>
    <xf numFmtId="0" fontId="9" fillId="7" borderId="0" xfId="0" applyFont="1" applyFill="1" applyAlignment="1" applyProtection="1">
      <alignment horizontal="left"/>
      <protection locked="0"/>
    </xf>
    <xf numFmtId="10" fontId="11" fillId="7" borderId="0" xfId="1" applyNumberFormat="1" applyFont="1" applyFill="1" applyBorder="1" applyAlignment="1">
      <alignment horizontal="center"/>
    </xf>
    <xf numFmtId="164" fontId="21" fillId="7" borderId="0" xfId="1" applyNumberFormat="1" applyFont="1" applyFill="1" applyBorder="1" applyAlignment="1">
      <alignment horizontal="center"/>
    </xf>
    <xf numFmtId="164" fontId="21" fillId="7" borderId="0" xfId="0" applyNumberFormat="1" applyFont="1" applyFill="1" applyAlignment="1">
      <alignment horizontal="center"/>
    </xf>
    <xf numFmtId="0" fontId="10" fillId="7" borderId="0" xfId="0" applyFont="1" applyFill="1" applyAlignment="1">
      <alignment horizontal="left" vertical="center"/>
    </xf>
    <xf numFmtId="164" fontId="8" fillId="7" borderId="9" xfId="0" applyNumberFormat="1" applyFont="1" applyFill="1" applyBorder="1" applyAlignment="1">
      <alignment horizontal="center"/>
    </xf>
    <xf numFmtId="0" fontId="23" fillId="7" borderId="0" xfId="0" applyFont="1" applyFill="1"/>
    <xf numFmtId="0" fontId="12" fillId="7" borderId="0" xfId="0" applyFont="1" applyFill="1" applyAlignment="1" applyProtection="1">
      <alignment horizontal="right" vertical="center"/>
      <protection locked="0"/>
    </xf>
    <xf numFmtId="164" fontId="24" fillId="7" borderId="9" xfId="0" applyNumberFormat="1" applyFont="1" applyFill="1" applyBorder="1" applyAlignment="1" applyProtection="1">
      <alignment horizontal="center" vertical="center" wrapText="1"/>
      <protection locked="0"/>
    </xf>
    <xf numFmtId="0" fontId="15" fillId="7" borderId="0" xfId="0" applyFont="1" applyFill="1"/>
    <xf numFmtId="0" fontId="11" fillId="8" borderId="9" xfId="1" applyNumberFormat="1" applyFont="1" applyFill="1" applyBorder="1" applyAlignment="1">
      <alignment horizontal="center"/>
    </xf>
    <xf numFmtId="10" fontId="21" fillId="0" borderId="9" xfId="0" applyNumberFormat="1" applyFont="1" applyBorder="1" applyAlignment="1">
      <alignment horizontal="center"/>
    </xf>
  </cellXfs>
  <cellStyles count="2">
    <cellStyle name="Normal" xfId="0" builtinId="0"/>
    <cellStyle name="Percent" xfId="1" builtinId="5"/>
  </cellStyles>
  <dxfs count="72">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patternFill>
      </fill>
    </dxf>
    <dxf>
      <font>
        <b val="0"/>
        <i/>
        <color rgb="FF005149"/>
      </font>
    </dxf>
    <dxf>
      <font>
        <b val="0"/>
        <i/>
        <color rgb="FF005149"/>
      </font>
    </dxf>
    <dxf>
      <font>
        <b val="0"/>
        <i/>
        <color rgb="FF005149"/>
      </font>
    </dxf>
    <dxf>
      <font>
        <color rgb="FF005149"/>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5700"/>
      </font>
      <fill>
        <patternFill>
          <bgColor rgb="FFFFEB9C"/>
        </patternFill>
      </fill>
    </dxf>
    <dxf>
      <font>
        <b val="0"/>
        <i/>
        <color rgb="FF005149"/>
      </font>
    </dxf>
    <dxf>
      <font>
        <b val="0"/>
        <i/>
        <color rgb="FF005149"/>
      </font>
    </dxf>
    <dxf>
      <font>
        <b val="0"/>
        <i/>
        <color rgb="FF005149"/>
      </font>
    </dxf>
    <dxf>
      <font>
        <color rgb="FF005149"/>
      </font>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theme="0"/>
        </patternFill>
      </fill>
    </dxf>
    <dxf>
      <font>
        <color rgb="FF9C0006"/>
      </font>
      <fill>
        <patternFill>
          <bgColor rgb="FFFFC7CE"/>
        </patternFill>
      </fill>
    </dxf>
    <dxf>
      <font>
        <b val="0"/>
        <i/>
        <color rgb="FF005149"/>
      </font>
    </dxf>
    <dxf>
      <font>
        <b val="0"/>
        <i/>
        <color rgb="FF005149"/>
      </font>
    </dxf>
    <dxf>
      <font>
        <b val="0"/>
        <i/>
        <color rgb="FF005149"/>
      </font>
    </dxf>
    <dxf>
      <font>
        <color rgb="FF005149"/>
      </font>
    </dxf>
    <dxf>
      <font>
        <color rgb="FF9C5700"/>
      </font>
      <fill>
        <patternFill>
          <bgColor rgb="FFFFEB9C"/>
        </patternFill>
      </fill>
    </dxf>
    <dxf>
      <font>
        <color rgb="FF9C0006"/>
      </font>
      <fill>
        <patternFill>
          <bgColor rgb="FFFFC7CE"/>
        </patternFill>
      </fill>
    </dxf>
    <dxf>
      <fill>
        <patternFill>
          <bgColor theme="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E86C"/>
        </patternFill>
      </fill>
    </dxf>
    <dxf>
      <font>
        <b val="0"/>
        <i/>
        <color rgb="FF005149"/>
      </font>
    </dxf>
    <dxf>
      <font>
        <b val="0"/>
        <i/>
        <color rgb="FF005149"/>
      </font>
    </dxf>
    <dxf>
      <fill>
        <patternFill>
          <bgColor rgb="FFFFE86C"/>
        </patternFill>
      </fill>
    </dxf>
    <dxf>
      <font>
        <b val="0"/>
        <i/>
        <color rgb="FF005149"/>
      </font>
    </dxf>
    <dxf>
      <font>
        <color rgb="FF005149"/>
      </font>
    </dxf>
    <dxf>
      <fill>
        <patternFill>
          <bgColor rgb="FFFFE86C"/>
        </patternFill>
      </fill>
    </dxf>
    <dxf>
      <fill>
        <patternFill>
          <bgColor rgb="FFFFE86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rgb="FFFFE86C"/>
        </patternFill>
      </fill>
    </dxf>
    <dxf>
      <font>
        <b val="0"/>
        <i/>
        <color rgb="FF005149"/>
      </font>
    </dxf>
    <dxf>
      <font>
        <b val="0"/>
        <i/>
        <color rgb="FF005149"/>
      </font>
    </dxf>
    <dxf>
      <font>
        <b val="0"/>
        <i/>
        <color rgb="FF005149"/>
      </font>
    </dxf>
    <dxf>
      <fill>
        <patternFill>
          <bgColor rgb="FFFFE86C"/>
        </patternFill>
      </fill>
    </dxf>
    <dxf>
      <font>
        <color rgb="FF005149"/>
      </font>
    </dxf>
    <dxf>
      <font>
        <color theme="0"/>
      </font>
      <fill>
        <patternFill>
          <bgColor theme="0"/>
        </patternFill>
      </fill>
    </dxf>
    <dxf>
      <fill>
        <patternFill>
          <bgColor rgb="FFFFE86C"/>
        </patternFill>
      </fill>
    </dxf>
    <dxf>
      <fill>
        <patternFill>
          <bgColor rgb="FFFFE86C"/>
        </patternFill>
      </fill>
    </dxf>
    <dxf>
      <font>
        <b val="0"/>
        <i/>
        <color rgb="FF005149"/>
      </font>
    </dxf>
    <dxf>
      <font>
        <b val="0"/>
        <i/>
        <color rgb="FF005149"/>
      </font>
    </dxf>
    <dxf>
      <fill>
        <patternFill>
          <bgColor rgb="FFFFE86C"/>
        </patternFill>
      </fill>
    </dxf>
    <dxf>
      <numFmt numFmtId="165" formatCode=";;;"/>
    </dxf>
    <dxf>
      <font>
        <b val="0"/>
        <i/>
        <color rgb="FF005149"/>
      </font>
    </dxf>
    <dxf>
      <font>
        <color rgb="FF005149"/>
      </font>
    </dxf>
    <dxf>
      <font>
        <color rgb="FFFF0000"/>
      </font>
      <fill>
        <patternFill>
          <bgColor rgb="FFFFD1D1"/>
        </patternFill>
      </fill>
    </dxf>
  </dxfs>
  <tableStyles count="0" defaultTableStyle="TableStyleMedium2" defaultPivotStyle="PivotStyleLight16"/>
  <colors>
    <mruColors>
      <color rgb="FFFFD1D1"/>
      <color rgb="FF005149"/>
      <color rgb="FF009E8F"/>
      <color rgb="FF92EAC8"/>
      <color rgb="FFFFE86C"/>
      <color rgb="FF24BA80"/>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527E-BE0E-415F-86F5-DECE646F4313}">
  <sheetPr codeName="Sheet1"/>
  <dimension ref="B1:R21"/>
  <sheetViews>
    <sheetView zoomScale="57" workbookViewId="0">
      <selection activeCell="Q2" sqref="Q2"/>
    </sheetView>
  </sheetViews>
  <sheetFormatPr defaultRowHeight="14.5" x14ac:dyDescent="0.35"/>
  <cols>
    <col min="2" max="2" width="8" bestFit="1" customWidth="1"/>
    <col min="3" max="3" width="12.36328125" customWidth="1"/>
    <col min="4" max="6" width="19.36328125" customWidth="1"/>
    <col min="9" max="9" width="12.81640625" customWidth="1"/>
    <col min="10" max="12" width="19.08984375" customWidth="1"/>
    <col min="15" max="15" width="12.81640625" customWidth="1"/>
    <col min="16" max="16" width="17.81640625" customWidth="1"/>
    <col min="17" max="17" width="15.08984375" customWidth="1"/>
    <col min="18" max="18" width="12.36328125" customWidth="1"/>
  </cols>
  <sheetData>
    <row r="1" spans="2:18" ht="15" thickBot="1" x14ac:dyDescent="0.4">
      <c r="B1" t="s">
        <v>19</v>
      </c>
      <c r="H1" t="s">
        <v>20</v>
      </c>
      <c r="N1" t="s">
        <v>21</v>
      </c>
    </row>
    <row r="2" spans="2:18" ht="58.5" thickBot="1" x14ac:dyDescent="0.4">
      <c r="B2" s="1" t="s">
        <v>0</v>
      </c>
      <c r="C2" s="2" t="s">
        <v>17</v>
      </c>
      <c r="D2" s="18" t="s">
        <v>1</v>
      </c>
      <c r="E2" s="20" t="s">
        <v>23</v>
      </c>
      <c r="F2" s="20" t="s">
        <v>18</v>
      </c>
      <c r="H2" s="1" t="s">
        <v>0</v>
      </c>
      <c r="I2" s="2" t="s">
        <v>17</v>
      </c>
      <c r="J2" s="2" t="s">
        <v>1</v>
      </c>
      <c r="K2" s="20" t="s">
        <v>23</v>
      </c>
      <c r="L2" s="9" t="s">
        <v>18</v>
      </c>
      <c r="N2" s="1" t="s">
        <v>0</v>
      </c>
      <c r="O2" s="2" t="s">
        <v>17</v>
      </c>
      <c r="P2" s="18" t="s">
        <v>1</v>
      </c>
      <c r="Q2" s="20" t="s">
        <v>23</v>
      </c>
      <c r="R2" s="20" t="s">
        <v>18</v>
      </c>
    </row>
    <row r="3" spans="2:18" ht="15" thickBot="1" x14ac:dyDescent="0.4">
      <c r="B3" s="3">
        <v>1</v>
      </c>
      <c r="C3" s="4">
        <v>8.1699999999999995E-2</v>
      </c>
      <c r="D3" s="5" t="s">
        <v>2</v>
      </c>
      <c r="E3" s="21">
        <f>C3/C$16</f>
        <v>0.26093899712551899</v>
      </c>
      <c r="F3" s="21">
        <f>E3/3</f>
        <v>8.6979665708506335E-2</v>
      </c>
      <c r="H3" s="6">
        <v>5</v>
      </c>
      <c r="I3" s="4">
        <v>7.9000000000000001E-2</v>
      </c>
      <c r="J3" s="5" t="s">
        <v>2</v>
      </c>
      <c r="K3" s="21">
        <f>I3/I$16</f>
        <v>0.25</v>
      </c>
      <c r="L3" s="21">
        <f>K3/3</f>
        <v>8.3333333333333329E-2</v>
      </c>
      <c r="N3" s="6">
        <v>9</v>
      </c>
      <c r="O3" s="4">
        <v>6.8099999999999994E-2</v>
      </c>
      <c r="P3" s="19" t="s">
        <v>2</v>
      </c>
      <c r="Q3" s="21">
        <f>O3/O$16</f>
        <v>0.25240919199406969</v>
      </c>
      <c r="R3" s="21">
        <f>Q3/3</f>
        <v>8.4136397331356569E-2</v>
      </c>
    </row>
    <row r="4" spans="2:18" ht="15" thickBot="1" x14ac:dyDescent="0.4">
      <c r="B4" s="6">
        <v>13</v>
      </c>
      <c r="C4" s="4">
        <v>6.8099999999999994E-2</v>
      </c>
      <c r="D4" s="5" t="s">
        <v>4</v>
      </c>
      <c r="E4" s="21">
        <f>C4/C$17</f>
        <v>0.24487594390507009</v>
      </c>
      <c r="F4" s="21">
        <f t="shared" ref="F4:F14" si="0">E4/3</f>
        <v>8.1625314635023358E-2</v>
      </c>
      <c r="H4" s="6">
        <v>17</v>
      </c>
      <c r="I4" s="4">
        <v>7.9000000000000001E-2</v>
      </c>
      <c r="J4" s="5" t="s">
        <v>4</v>
      </c>
      <c r="K4" s="21">
        <f>I4/I$17</f>
        <v>0.24579962663347851</v>
      </c>
      <c r="L4" s="21">
        <f t="shared" ref="L4:L14" si="1">K4/3</f>
        <v>8.1933208877826166E-2</v>
      </c>
      <c r="N4" s="6">
        <v>21</v>
      </c>
      <c r="O4" s="4">
        <v>8.1699999999999995E-2</v>
      </c>
      <c r="P4" s="19" t="s">
        <v>4</v>
      </c>
      <c r="Q4" s="21">
        <f>O4/O$17</f>
        <v>0.27760788311247026</v>
      </c>
      <c r="R4" s="21">
        <f t="shared" ref="R4:R14" si="2">Q4/3</f>
        <v>9.253596103749008E-2</v>
      </c>
    </row>
    <row r="5" spans="2:18" ht="15" thickBot="1" x14ac:dyDescent="0.4">
      <c r="B5" s="6">
        <v>25</v>
      </c>
      <c r="C5" s="4">
        <v>6.8099999999999994E-2</v>
      </c>
      <c r="D5" s="5" t="s">
        <v>5</v>
      </c>
      <c r="E5" s="21">
        <f>C5/$O$18</f>
        <v>0.2103799814643188</v>
      </c>
      <c r="F5" s="21">
        <f t="shared" si="0"/>
        <v>7.0126660488106271E-2</v>
      </c>
      <c r="H5" s="6">
        <v>29</v>
      </c>
      <c r="I5" s="4">
        <v>8.1699999999999995E-2</v>
      </c>
      <c r="J5" s="5" t="s">
        <v>5</v>
      </c>
      <c r="K5" s="21">
        <f>I5/$O$18</f>
        <v>0.25239419215322828</v>
      </c>
      <c r="L5" s="21">
        <f t="shared" si="1"/>
        <v>8.4131397384409431E-2</v>
      </c>
      <c r="N5" s="6">
        <v>33</v>
      </c>
      <c r="O5" s="4">
        <v>7.0800000000000002E-2</v>
      </c>
      <c r="P5" s="19" t="s">
        <v>5</v>
      </c>
      <c r="Q5" s="21">
        <f>O5/$O$18</f>
        <v>0.21872103799814643</v>
      </c>
      <c r="R5" s="21">
        <f t="shared" si="2"/>
        <v>7.2907012666048807E-2</v>
      </c>
    </row>
    <row r="6" spans="2:18" ht="15" thickBot="1" x14ac:dyDescent="0.4">
      <c r="B6" s="6">
        <v>2</v>
      </c>
      <c r="C6" s="4">
        <v>6.8099999999999994E-2</v>
      </c>
      <c r="D6" s="5" t="s">
        <v>3</v>
      </c>
      <c r="E6" s="21">
        <f>C6/C$16</f>
        <v>0.21750239540083038</v>
      </c>
      <c r="F6" s="21">
        <f t="shared" si="0"/>
        <v>7.2500798466943461E-2</v>
      </c>
      <c r="H6" s="6">
        <v>6</v>
      </c>
      <c r="I6" s="4">
        <v>7.9000000000000001E-2</v>
      </c>
      <c r="J6" s="5" t="s">
        <v>3</v>
      </c>
      <c r="K6" s="21">
        <f>I6/I$16</f>
        <v>0.25</v>
      </c>
      <c r="L6" s="21">
        <f t="shared" si="1"/>
        <v>8.3333333333333329E-2</v>
      </c>
      <c r="N6" s="6">
        <v>10</v>
      </c>
      <c r="O6" s="4">
        <v>6.8099999999999994E-2</v>
      </c>
      <c r="P6" s="19" t="s">
        <v>3</v>
      </c>
      <c r="Q6" s="21">
        <f>O6/O$16</f>
        <v>0.25240919199406969</v>
      </c>
      <c r="R6" s="21">
        <f t="shared" si="2"/>
        <v>8.4136397331356569E-2</v>
      </c>
    </row>
    <row r="7" spans="2:18" ht="15" thickBot="1" x14ac:dyDescent="0.4">
      <c r="B7" s="6">
        <v>14</v>
      </c>
      <c r="C7" s="4">
        <v>6.5500000000000003E-2</v>
      </c>
      <c r="D7" s="5" t="s">
        <v>6</v>
      </c>
      <c r="E7" s="21">
        <f>C7/C$17</f>
        <v>0.23552678892484719</v>
      </c>
      <c r="F7" s="21">
        <f t="shared" si="0"/>
        <v>7.8508929641615724E-2</v>
      </c>
      <c r="H7" s="6">
        <v>18</v>
      </c>
      <c r="I7" s="4">
        <v>8.1699999999999995E-2</v>
      </c>
      <c r="J7" s="5" t="s">
        <v>6</v>
      </c>
      <c r="K7" s="21">
        <f>I7/I$17</f>
        <v>0.25420037336652146</v>
      </c>
      <c r="L7" s="21">
        <f t="shared" si="1"/>
        <v>8.4733457788840491E-2</v>
      </c>
      <c r="N7" s="6">
        <v>22</v>
      </c>
      <c r="O7" s="4">
        <v>7.9000000000000001E-2</v>
      </c>
      <c r="P7" s="19" t="s">
        <v>6</v>
      </c>
      <c r="Q7" s="21">
        <f>O7/O$17</f>
        <v>0.26843357118586475</v>
      </c>
      <c r="R7" s="21">
        <f t="shared" si="2"/>
        <v>8.9477857061954921E-2</v>
      </c>
    </row>
    <row r="8" spans="2:18" ht="15" thickBot="1" x14ac:dyDescent="0.4">
      <c r="B8" s="6">
        <v>26</v>
      </c>
      <c r="C8" s="4">
        <v>6.8199999999999997E-2</v>
      </c>
      <c r="D8" s="5" t="s">
        <v>7</v>
      </c>
      <c r="E8" s="21">
        <f>C8/C$18</f>
        <v>0.25009167583425013</v>
      </c>
      <c r="F8" s="21">
        <f t="shared" si="0"/>
        <v>8.3363891944750038E-2</v>
      </c>
      <c r="H8" s="6">
        <v>30</v>
      </c>
      <c r="I8" s="4">
        <v>8.1699999999999995E-2</v>
      </c>
      <c r="J8" s="5" t="s">
        <v>7</v>
      </c>
      <c r="K8" s="21">
        <f>I8/I$18</f>
        <v>0.25420037336652146</v>
      </c>
      <c r="L8" s="21">
        <f t="shared" si="1"/>
        <v>8.4733457788840491E-2</v>
      </c>
      <c r="N8" s="6">
        <v>34</v>
      </c>
      <c r="O8" s="4">
        <v>8.43E-2</v>
      </c>
      <c r="P8" s="19" t="s">
        <v>7</v>
      </c>
      <c r="Q8" s="21">
        <f>O8/O$18</f>
        <v>0.26042632066728455</v>
      </c>
      <c r="R8" s="21">
        <f t="shared" si="2"/>
        <v>8.6808773555761512E-2</v>
      </c>
    </row>
    <row r="9" spans="2:18" ht="15" thickBot="1" x14ac:dyDescent="0.4">
      <c r="B9" s="6">
        <v>3</v>
      </c>
      <c r="C9" s="4">
        <v>8.43E-2</v>
      </c>
      <c r="D9" s="5" t="s">
        <v>8</v>
      </c>
      <c r="E9" s="21">
        <f>C9/C$16</f>
        <v>0.26924305333759185</v>
      </c>
      <c r="F9" s="21">
        <f t="shared" si="0"/>
        <v>8.9747684445863951E-2</v>
      </c>
      <c r="H9" s="6">
        <v>7</v>
      </c>
      <c r="I9" s="4">
        <v>7.9000000000000001E-2</v>
      </c>
      <c r="J9" s="5" t="s">
        <v>8</v>
      </c>
      <c r="K9" s="21">
        <f>I9/I$16</f>
        <v>0.25</v>
      </c>
      <c r="L9" s="21">
        <f t="shared" si="1"/>
        <v>8.3333333333333329E-2</v>
      </c>
      <c r="N9" s="6">
        <v>11</v>
      </c>
      <c r="O9" s="4">
        <v>6.5500000000000003E-2</v>
      </c>
      <c r="P9" s="19" t="s">
        <v>8</v>
      </c>
      <c r="Q9" s="21">
        <f>O9/O$16</f>
        <v>0.24277242401779098</v>
      </c>
      <c r="R9" s="21">
        <f t="shared" si="2"/>
        <v>8.0924141339263664E-2</v>
      </c>
    </row>
    <row r="10" spans="2:18" ht="15" thickBot="1" x14ac:dyDescent="0.4">
      <c r="B10" s="6">
        <v>15</v>
      </c>
      <c r="C10" s="4">
        <v>6.5500000000000003E-2</v>
      </c>
      <c r="D10" s="5" t="s">
        <v>10</v>
      </c>
      <c r="E10" s="21">
        <f>C10/C$17</f>
        <v>0.23552678892484719</v>
      </c>
      <c r="F10" s="21">
        <f t="shared" si="0"/>
        <v>7.8508929641615724E-2</v>
      </c>
      <c r="H10" s="6">
        <v>19</v>
      </c>
      <c r="I10" s="4">
        <v>8.1699999999999995E-2</v>
      </c>
      <c r="J10" s="5" t="s">
        <v>10</v>
      </c>
      <c r="K10" s="21">
        <f>I10/I$17</f>
        <v>0.25420037336652146</v>
      </c>
      <c r="L10" s="21">
        <f t="shared" si="1"/>
        <v>8.4733457788840491E-2</v>
      </c>
      <c r="N10" s="6">
        <v>23</v>
      </c>
      <c r="O10" s="4">
        <v>6.5500000000000003E-2</v>
      </c>
      <c r="P10" s="19" t="s">
        <v>10</v>
      </c>
      <c r="Q10" s="21">
        <f>O10/O$17</f>
        <v>0.22256201155283725</v>
      </c>
      <c r="R10" s="21">
        <f t="shared" si="2"/>
        <v>7.4187337184279084E-2</v>
      </c>
    </row>
    <row r="11" spans="2:18" ht="15" thickBot="1" x14ac:dyDescent="0.4">
      <c r="B11" s="6">
        <v>27</v>
      </c>
      <c r="C11" s="4">
        <v>6.8199999999999997E-2</v>
      </c>
      <c r="D11" s="5" t="s">
        <v>12</v>
      </c>
      <c r="E11" s="21">
        <f>C11/C$18</f>
        <v>0.25009167583425013</v>
      </c>
      <c r="F11" s="21">
        <f t="shared" si="0"/>
        <v>8.3363891944750038E-2</v>
      </c>
      <c r="H11" s="6">
        <v>31</v>
      </c>
      <c r="I11" s="4">
        <v>8.1699999999999995E-2</v>
      </c>
      <c r="J11" s="5" t="s">
        <v>12</v>
      </c>
      <c r="K11" s="21">
        <f>I11/I$18</f>
        <v>0.25420037336652146</v>
      </c>
      <c r="L11" s="21">
        <f t="shared" si="1"/>
        <v>8.4733457788840491E-2</v>
      </c>
      <c r="N11" s="6">
        <v>35</v>
      </c>
      <c r="O11" s="4">
        <v>8.43E-2</v>
      </c>
      <c r="P11" s="19" t="s">
        <v>12</v>
      </c>
      <c r="Q11" s="21">
        <f>O11/O$18</f>
        <v>0.26042632066728455</v>
      </c>
      <c r="R11" s="21">
        <f t="shared" si="2"/>
        <v>8.6808773555761512E-2</v>
      </c>
    </row>
    <row r="12" spans="2:18" ht="15" thickBot="1" x14ac:dyDescent="0.4">
      <c r="B12" s="11">
        <v>4</v>
      </c>
      <c r="C12" s="12">
        <v>7.9000000000000001E-2</v>
      </c>
      <c r="D12" s="5" t="s">
        <v>9</v>
      </c>
      <c r="E12" s="21">
        <f>C12/C$16</f>
        <v>0.25231555413605877</v>
      </c>
      <c r="F12" s="21">
        <f t="shared" si="0"/>
        <v>8.4105184712019596E-2</v>
      </c>
      <c r="H12" s="6">
        <v>8</v>
      </c>
      <c r="I12" s="4">
        <v>7.9000000000000001E-2</v>
      </c>
      <c r="J12" s="5" t="s">
        <v>9</v>
      </c>
      <c r="K12" s="21">
        <f>I12/I$16</f>
        <v>0.25</v>
      </c>
      <c r="L12" s="21">
        <f t="shared" si="1"/>
        <v>8.3333333333333329E-2</v>
      </c>
      <c r="N12" s="6">
        <v>12</v>
      </c>
      <c r="O12" s="4">
        <v>6.8099999999999994E-2</v>
      </c>
      <c r="P12" s="19" t="s">
        <v>9</v>
      </c>
      <c r="Q12" s="21">
        <f>O12/O$16</f>
        <v>0.25240919199406969</v>
      </c>
      <c r="R12" s="21">
        <f t="shared" si="2"/>
        <v>8.4136397331356569E-2</v>
      </c>
    </row>
    <row r="13" spans="2:18" ht="15" thickBot="1" x14ac:dyDescent="0.4">
      <c r="B13" s="22">
        <v>16</v>
      </c>
      <c r="C13" s="23">
        <v>7.9000000000000001E-2</v>
      </c>
      <c r="D13" s="5" t="s">
        <v>11</v>
      </c>
      <c r="E13" s="21">
        <f>C13/C$17</f>
        <v>0.28407047824523551</v>
      </c>
      <c r="F13" s="21">
        <f t="shared" si="0"/>
        <v>9.4690159415078509E-2</v>
      </c>
      <c r="H13" s="6">
        <v>20</v>
      </c>
      <c r="I13" s="4">
        <v>7.9000000000000001E-2</v>
      </c>
      <c r="J13" s="5" t="s">
        <v>11</v>
      </c>
      <c r="K13" s="21">
        <f>I13/I$17</f>
        <v>0.24579962663347851</v>
      </c>
      <c r="L13" s="21">
        <f t="shared" si="1"/>
        <v>8.1933208877826166E-2</v>
      </c>
      <c r="N13" s="6">
        <v>24</v>
      </c>
      <c r="O13" s="4">
        <v>6.8099999999999994E-2</v>
      </c>
      <c r="P13" s="19" t="s">
        <v>11</v>
      </c>
      <c r="Q13" s="21">
        <f>O13/O$17</f>
        <v>0.23139653414882771</v>
      </c>
      <c r="R13" s="21">
        <f t="shared" si="2"/>
        <v>7.7132178049609243E-2</v>
      </c>
    </row>
    <row r="14" spans="2:18" ht="15" thickBot="1" x14ac:dyDescent="0.4">
      <c r="B14" s="22">
        <v>28</v>
      </c>
      <c r="C14" s="23">
        <v>6.8199999999999997E-2</v>
      </c>
      <c r="D14" s="17" t="s">
        <v>13</v>
      </c>
      <c r="E14" s="21">
        <f>C14/C$18</f>
        <v>0.25009167583425013</v>
      </c>
      <c r="F14" s="21">
        <f t="shared" si="0"/>
        <v>8.3363891944750038E-2</v>
      </c>
      <c r="H14" s="15">
        <v>32</v>
      </c>
      <c r="I14" s="16">
        <v>7.6300000000000007E-2</v>
      </c>
      <c r="J14" s="17" t="s">
        <v>13</v>
      </c>
      <c r="K14" s="21">
        <f>I14/I$18</f>
        <v>0.23739887990043559</v>
      </c>
      <c r="L14" s="21">
        <f t="shared" si="1"/>
        <v>7.9132959966811869E-2</v>
      </c>
      <c r="N14" s="6">
        <v>36</v>
      </c>
      <c r="O14" s="4">
        <v>8.43E-2</v>
      </c>
      <c r="P14" s="19" t="s">
        <v>13</v>
      </c>
      <c r="Q14" s="21">
        <f>O14/O$18</f>
        <v>0.26042632066728455</v>
      </c>
      <c r="R14" s="21">
        <f t="shared" si="2"/>
        <v>8.6808773555761512E-2</v>
      </c>
    </row>
    <row r="15" spans="2:18" ht="16" thickBot="1" x14ac:dyDescent="0.4">
      <c r="H15" s="13"/>
      <c r="I15" s="14"/>
      <c r="J15" s="10"/>
      <c r="K15" s="10"/>
      <c r="L15" s="10"/>
      <c r="N15" s="6"/>
      <c r="O15" s="4"/>
      <c r="P15" s="7"/>
    </row>
    <row r="16" spans="2:18" x14ac:dyDescent="0.35">
      <c r="B16" t="s">
        <v>14</v>
      </c>
      <c r="C16" s="8">
        <f>SUM(C3,C6,C9,C12)</f>
        <v>0.31309999999999999</v>
      </c>
      <c r="H16" t="s">
        <v>14</v>
      </c>
      <c r="I16" s="8">
        <f>SUM(I3,I6,I9,I12)</f>
        <v>0.316</v>
      </c>
      <c r="J16" s="10"/>
      <c r="K16" s="10"/>
      <c r="L16" s="10"/>
      <c r="N16" t="s">
        <v>14</v>
      </c>
      <c r="O16" s="8">
        <f>SUM(O3,O6,O9,O12)</f>
        <v>0.26979999999999998</v>
      </c>
    </row>
    <row r="17" spans="2:15" x14ac:dyDescent="0.35">
      <c r="B17" t="s">
        <v>15</v>
      </c>
      <c r="C17" s="8">
        <f>SUM(C4,C7,C10,C13)</f>
        <v>0.27810000000000001</v>
      </c>
      <c r="H17" t="s">
        <v>15</v>
      </c>
      <c r="I17" s="8">
        <f>SUM(I4,I7,I10,I13)</f>
        <v>0.32140000000000002</v>
      </c>
      <c r="N17" t="s">
        <v>15</v>
      </c>
      <c r="O17" s="8">
        <f>SUM(O4,O7,O10,O13)</f>
        <v>0.29430000000000001</v>
      </c>
    </row>
    <row r="18" spans="2:15" x14ac:dyDescent="0.35">
      <c r="B18" t="s">
        <v>16</v>
      </c>
      <c r="C18" s="8">
        <f>SUM(C5,C8,C11,C14)</f>
        <v>0.27269999999999994</v>
      </c>
      <c r="H18" t="s">
        <v>16</v>
      </c>
      <c r="I18" s="8">
        <f>SUM(I5,I8,I11,I14)</f>
        <v>0.32140000000000002</v>
      </c>
      <c r="N18" t="s">
        <v>16</v>
      </c>
      <c r="O18" s="8">
        <f>SUM(O5,O8,O11,O14)</f>
        <v>0.32369999999999999</v>
      </c>
    </row>
    <row r="21" spans="2:15" x14ac:dyDescent="0.35">
      <c r="B21" t="s">
        <v>22</v>
      </c>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E096A-0575-4D85-B8A6-11FFCDB085C2}">
  <sheetPr codeName="Sheet2"/>
  <dimension ref="A1:ABK210"/>
  <sheetViews>
    <sheetView tabSelected="1" topLeftCell="A6" zoomScaleNormal="100" workbookViewId="0">
      <selection activeCell="B18" sqref="B18"/>
    </sheetView>
  </sheetViews>
  <sheetFormatPr defaultRowHeight="14.5" x14ac:dyDescent="0.35"/>
  <cols>
    <col min="1" max="1" width="32.453125" customWidth="1"/>
    <col min="2" max="2" width="10.54296875" customWidth="1"/>
    <col min="3" max="3" width="14.08984375" customWidth="1"/>
    <col min="4" max="4" width="19.36328125" customWidth="1"/>
    <col min="5" max="5" width="20.6328125" customWidth="1"/>
    <col min="6" max="6" width="19.36328125" customWidth="1"/>
    <col min="7" max="7" width="11.36328125" customWidth="1"/>
    <col min="8" max="8" width="32.90625" customWidth="1"/>
    <col min="9" max="9" width="11.08984375" customWidth="1"/>
    <col min="10" max="10" width="12.81640625" customWidth="1"/>
    <col min="11" max="11" width="19.08984375" customWidth="1"/>
    <col min="12" max="12" width="21.54296875" customWidth="1"/>
    <col min="13" max="13" width="19.08984375" customWidth="1"/>
    <col min="14" max="14" width="8.7265625" customWidth="1"/>
    <col min="15" max="15" width="32.90625" customWidth="1"/>
    <col min="16" max="16" width="10.1796875" customWidth="1"/>
    <col min="17" max="17" width="12.81640625" customWidth="1"/>
    <col min="18" max="18" width="19.08984375" customWidth="1"/>
    <col min="19" max="19" width="21.54296875" customWidth="1"/>
    <col min="20" max="20" width="19.08984375" customWidth="1"/>
    <col min="21" max="21" width="8.7265625" customWidth="1"/>
    <col min="22" max="22" width="32.90625" customWidth="1"/>
    <col min="23" max="23" width="10.1796875" customWidth="1"/>
    <col min="24" max="24" width="12.81640625" customWidth="1"/>
    <col min="25" max="25" width="19.08984375" customWidth="1"/>
    <col min="26" max="26" width="21.54296875" customWidth="1"/>
    <col min="27" max="27" width="19.08984375" customWidth="1"/>
    <col min="28" max="28" width="8.7265625" customWidth="1"/>
    <col min="29" max="29" width="32.90625" customWidth="1"/>
    <col min="30" max="30" width="10.1796875" customWidth="1"/>
    <col min="31" max="31" width="12.81640625" customWidth="1"/>
    <col min="32" max="32" width="19.08984375" customWidth="1"/>
    <col min="33" max="33" width="21.54296875" customWidth="1"/>
    <col min="34" max="34" width="19.08984375" customWidth="1"/>
    <col min="35" max="35" width="8.7265625" customWidth="1"/>
    <col min="36" max="36" width="32.90625" customWidth="1"/>
    <col min="37" max="37" width="10.1796875" customWidth="1"/>
    <col min="38" max="38" width="12.81640625" customWidth="1"/>
    <col min="39" max="39" width="19.08984375" customWidth="1"/>
    <col min="40" max="40" width="21.54296875" customWidth="1"/>
    <col min="41" max="41" width="19.08984375" customWidth="1"/>
    <col min="42" max="74" width="8.7265625" style="64" customWidth="1"/>
    <col min="75" max="702" width="8.7265625" customWidth="1"/>
  </cols>
  <sheetData>
    <row r="1" spans="1:74" s="25" customFormat="1" ht="20.5" x14ac:dyDescent="0.45">
      <c r="A1" s="25" t="s">
        <v>51</v>
      </c>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row>
    <row r="2" spans="1:74" s="26" customFormat="1" ht="13" x14ac:dyDescent="0.3">
      <c r="A2" s="26" t="s">
        <v>80</v>
      </c>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row>
    <row r="3" spans="1:74" s="26" customFormat="1" ht="13" x14ac:dyDescent="0.3">
      <c r="A3" s="26" t="s">
        <v>73</v>
      </c>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row>
    <row r="4" spans="1:74" s="27" customFormat="1" ht="13" x14ac:dyDescent="0.3"/>
    <row r="5" spans="1:74" s="26" customFormat="1" ht="18" x14ac:dyDescent="0.4">
      <c r="A5" s="32" t="s">
        <v>53</v>
      </c>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1:74" s="27" customFormat="1" ht="13" x14ac:dyDescent="0.3">
      <c r="A6" s="27" t="s">
        <v>33</v>
      </c>
      <c r="B6" s="68"/>
    </row>
    <row r="7" spans="1:74" s="27" customFormat="1" ht="13" x14ac:dyDescent="0.3">
      <c r="A7" s="27" t="s">
        <v>43</v>
      </c>
      <c r="B7" s="68"/>
    </row>
    <row r="8" spans="1:74" s="27" customFormat="1" ht="13" x14ac:dyDescent="0.3">
      <c r="A8" s="27" t="s">
        <v>44</v>
      </c>
      <c r="B8" s="68"/>
      <c r="D8" s="27" t="s">
        <v>45</v>
      </c>
    </row>
    <row r="9" spans="1:74" s="27" customFormat="1" ht="13" x14ac:dyDescent="0.3">
      <c r="A9" s="27" t="s">
        <v>76</v>
      </c>
      <c r="B9" s="68"/>
      <c r="C9" s="29" t="str">
        <f>IF(B9*15&lt;(B7+3*B8), "Check this number of SolShares - remember each SolShare can supply solar to up 15 connections (where a single phase tenancy uses 1 connection, and a 3 phase tenancy/common area that are all connected to SolShare uses 3 connections).","")</f>
        <v/>
      </c>
    </row>
    <row r="10" spans="1:74" s="27" customFormat="1" ht="13" x14ac:dyDescent="0.3"/>
    <row r="11" spans="1:74" s="27" customFormat="1" ht="13" x14ac:dyDescent="0.3">
      <c r="A11" s="27" t="s">
        <v>77</v>
      </c>
    </row>
    <row r="12" spans="1:74" s="27" customFormat="1" ht="13" x14ac:dyDescent="0.3">
      <c r="A12" s="30" t="s">
        <v>50</v>
      </c>
      <c r="B12" s="69"/>
      <c r="C12" s="30" t="str">
        <f>IF(B9&lt;2,"","SolShare #2")</f>
        <v/>
      </c>
      <c r="D12" s="73"/>
      <c r="E12" s="30" t="str">
        <f>IF(B9&lt;3,"","SolShare #3")</f>
        <v/>
      </c>
      <c r="F12" s="73"/>
      <c r="G12" s="30" t="str">
        <f>IF(B9&lt;4,"","SolShare #4")</f>
        <v/>
      </c>
      <c r="H12" s="73"/>
      <c r="I12" s="30" t="str">
        <f>IF(B9&lt;5,"","SolShare #5")</f>
        <v/>
      </c>
      <c r="J12" s="73"/>
      <c r="K12" s="30" t="str">
        <f>IF(B9&lt;6,"","SolShare #6")</f>
        <v/>
      </c>
      <c r="L12" s="73"/>
      <c r="M12" s="30" t="str">
        <f>IF(B9&lt;7,"","SolShare #7")</f>
        <v/>
      </c>
      <c r="N12" s="33"/>
      <c r="O12" s="30" t="str">
        <f>IF(B9&lt;8,"","SolShare #8")</f>
        <v/>
      </c>
      <c r="P12" s="33"/>
      <c r="Q12" s="30" t="str">
        <f>IF(B9&lt;9,"","SolShare #9")</f>
        <v/>
      </c>
      <c r="R12" s="33"/>
      <c r="S12" s="30" t="str">
        <f>IF(B9&lt;10,"","SolShare #10")</f>
        <v/>
      </c>
      <c r="T12" s="33"/>
      <c r="V12" s="31" t="s">
        <v>46</v>
      </c>
      <c r="W12" s="31">
        <f>SUM(T12,R12,P12,N12,L12,J12,H12,F12,D12,B12)</f>
        <v>0</v>
      </c>
    </row>
    <row r="13" spans="1:74" s="29" customFormat="1" ht="13" x14ac:dyDescent="0.3">
      <c r="B13" s="29" t="str">
        <f>IF(B12&gt;27, "Check - typically max. 26.7kW DC","")</f>
        <v/>
      </c>
      <c r="D13" s="29" t="str">
        <f>IF(D12&gt;27, "Check - typically max. 26.7kW DC","")</f>
        <v/>
      </c>
      <c r="F13" s="29" t="str">
        <f>IF(F12&gt;27, "Check - typically max. 26.7kW DC","")</f>
        <v/>
      </c>
      <c r="H13" s="29" t="str">
        <f>IF(H12&gt;27, "Check - typically max. 26.7kW DC","")</f>
        <v/>
      </c>
      <c r="J13" s="29" t="str">
        <f>IF(J12&gt;27, "Check - typically max. 26.7kW DC","")</f>
        <v/>
      </c>
      <c r="L13" s="29" t="str">
        <f>IF(L12&gt;27, "Check - typically max. 26.7kW DC","")</f>
        <v/>
      </c>
      <c r="N13" s="29" t="str">
        <f>IF(N12&gt;27, "Check - typically max. 26.7kW DC","")</f>
        <v/>
      </c>
      <c r="P13" s="29" t="str">
        <f>IF(P12&gt;27, "Check - typically max. 26.7kW DC","")</f>
        <v/>
      </c>
      <c r="R13" s="29" t="str">
        <f>IF(R12&gt;27, "Check - typically max. 26.7kW DC","")</f>
        <v/>
      </c>
      <c r="T13" s="29" t="str">
        <f>IF(T12&gt;27, "Check - typically max. 26.7kW DC","")</f>
        <v/>
      </c>
    </row>
    <row r="14" spans="1:74" s="26" customFormat="1" ht="18" x14ac:dyDescent="0.4">
      <c r="A14" s="32" t="s">
        <v>72</v>
      </c>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s="26" customFormat="1" ht="13" x14ac:dyDescent="0.3">
      <c r="A15" s="26" t="s">
        <v>71</v>
      </c>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s="27" customFormat="1" ht="13" x14ac:dyDescent="0.3">
      <c r="A16" s="28" t="s">
        <v>50</v>
      </c>
      <c r="H16" s="28" t="str">
        <f>IF($B$9&lt;2,"Leave this table blank","SolShare #2")</f>
        <v>Leave this table blank</v>
      </c>
      <c r="O16" s="33" t="str">
        <f>IF($B$9&lt;3,"Leave this table blank","SolShare #3")</f>
        <v>Leave this table blank</v>
      </c>
      <c r="V16" s="33" t="str">
        <f>IF($B$9&lt;4,"Leave this table blank","SolShare #4")</f>
        <v>Leave this table blank</v>
      </c>
      <c r="AC16" s="33" t="str">
        <f>IF($B$9&lt;5,"Leave this table blank","SolShare #5")</f>
        <v>Leave this table blank</v>
      </c>
      <c r="AJ16" s="33" t="str">
        <f>IF($B$9&lt;6,"Leave this table blank","SolShare #6")</f>
        <v>Leave this table blank</v>
      </c>
    </row>
    <row r="17" spans="1:739" s="24" customFormat="1" ht="52" x14ac:dyDescent="0.3">
      <c r="A17" s="42" t="s">
        <v>57</v>
      </c>
      <c r="B17" s="42" t="s">
        <v>79</v>
      </c>
      <c r="C17" s="42" t="s">
        <v>41</v>
      </c>
      <c r="D17" s="41" t="s">
        <v>23</v>
      </c>
      <c r="E17" s="47" t="s">
        <v>42</v>
      </c>
      <c r="F17" s="48" t="s">
        <v>59</v>
      </c>
      <c r="G17" s="62"/>
      <c r="H17" s="42" t="s">
        <v>57</v>
      </c>
      <c r="I17" s="42" t="s">
        <v>79</v>
      </c>
      <c r="J17" s="42" t="s">
        <v>41</v>
      </c>
      <c r="K17" s="41" t="s">
        <v>23</v>
      </c>
      <c r="L17" s="47" t="s">
        <v>42</v>
      </c>
      <c r="M17" s="48" t="s">
        <v>59</v>
      </c>
      <c r="N17" s="27"/>
      <c r="O17" s="42" t="s">
        <v>57</v>
      </c>
      <c r="P17" s="42" t="s">
        <v>79</v>
      </c>
      <c r="Q17" s="42" t="s">
        <v>41</v>
      </c>
      <c r="R17" s="41" t="s">
        <v>23</v>
      </c>
      <c r="S17" s="47" t="s">
        <v>42</v>
      </c>
      <c r="T17" s="48" t="s">
        <v>59</v>
      </c>
      <c r="U17" s="27"/>
      <c r="V17" s="42" t="s">
        <v>57</v>
      </c>
      <c r="W17" s="42" t="s">
        <v>79</v>
      </c>
      <c r="X17" s="42" t="s">
        <v>41</v>
      </c>
      <c r="Y17" s="41" t="s">
        <v>23</v>
      </c>
      <c r="Z17" s="47" t="s">
        <v>42</v>
      </c>
      <c r="AA17" s="48" t="s">
        <v>59</v>
      </c>
      <c r="AB17" s="27"/>
      <c r="AC17" s="42" t="s">
        <v>57</v>
      </c>
      <c r="AD17" s="42" t="s">
        <v>79</v>
      </c>
      <c r="AE17" s="42" t="s">
        <v>41</v>
      </c>
      <c r="AF17" s="41" t="s">
        <v>23</v>
      </c>
      <c r="AG17" s="47" t="s">
        <v>42</v>
      </c>
      <c r="AH17" s="48" t="s">
        <v>59</v>
      </c>
      <c r="AI17" s="27"/>
      <c r="AJ17" s="42" t="s">
        <v>57</v>
      </c>
      <c r="AK17" s="42" t="s">
        <v>79</v>
      </c>
      <c r="AL17" s="42" t="s">
        <v>41</v>
      </c>
      <c r="AM17" s="41" t="s">
        <v>23</v>
      </c>
      <c r="AN17" s="47" t="s">
        <v>42</v>
      </c>
      <c r="AO17" s="48" t="s">
        <v>59</v>
      </c>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AAA17" s="27"/>
      <c r="AAB17" s="27"/>
      <c r="AAC17" s="27"/>
      <c r="AAD17" s="27"/>
      <c r="AAE17" s="27"/>
      <c r="AAF17" s="27"/>
      <c r="AAG17" s="27"/>
      <c r="AAH17" s="27"/>
      <c r="AAI17" s="27"/>
      <c r="AAJ17" s="27"/>
      <c r="AAK17" s="27"/>
      <c r="AAL17" s="27"/>
      <c r="AAM17" s="27"/>
      <c r="AAN17" s="27"/>
      <c r="AAO17" s="27"/>
      <c r="AAP17" s="27"/>
      <c r="AAQ17" s="27"/>
      <c r="AAR17" s="27"/>
      <c r="AAS17" s="27"/>
      <c r="AAT17" s="27"/>
      <c r="AAU17" s="27"/>
      <c r="AAV17" s="27"/>
      <c r="AAW17" s="27"/>
      <c r="AAX17" s="27"/>
      <c r="AAY17" s="27"/>
      <c r="AAZ17" s="27"/>
      <c r="ABA17" s="27"/>
      <c r="ABB17" s="27"/>
      <c r="ABC17" s="27"/>
      <c r="ABD17" s="27"/>
      <c r="ABE17" s="27"/>
      <c r="ABF17" s="27"/>
      <c r="ABG17" s="27"/>
      <c r="ABH17" s="27"/>
      <c r="ABI17" s="27"/>
      <c r="ABJ17" s="27"/>
      <c r="ABK17" s="27"/>
    </row>
    <row r="18" spans="1:739" s="24" customFormat="1" ht="13" x14ac:dyDescent="0.3">
      <c r="A18" s="70"/>
      <c r="B18" s="71"/>
      <c r="C18" s="44" t="s">
        <v>24</v>
      </c>
      <c r="D18" s="43" t="e">
        <f>B18/$C$39</f>
        <v>#DIV/0!</v>
      </c>
      <c r="E18" s="49" t="e">
        <f>D18*C$39/C$42</f>
        <v>#DIV/0!</v>
      </c>
      <c r="F18" s="84" t="str">
        <f>IFERROR((E18-(B18*3))/(B18*3), "")</f>
        <v/>
      </c>
      <c r="G18" s="63"/>
      <c r="H18" s="70"/>
      <c r="I18" s="71"/>
      <c r="J18" s="44" t="s">
        <v>24</v>
      </c>
      <c r="K18" s="43" t="e">
        <f>I18/$J$39</f>
        <v>#DIV/0!</v>
      </c>
      <c r="L18" s="49" t="e">
        <f>K18*I$39/I$42</f>
        <v>#DIV/0!</v>
      </c>
      <c r="M18" s="50" t="str">
        <f>IFERROR((L18-(I18*3))/(I18*3), "")</f>
        <v/>
      </c>
      <c r="N18" s="39"/>
      <c r="O18" s="70"/>
      <c r="P18" s="71"/>
      <c r="Q18" s="44" t="s">
        <v>24</v>
      </c>
      <c r="R18" s="83" t="e">
        <f>P18/Q$39</f>
        <v>#DIV/0!</v>
      </c>
      <c r="S18" s="49" t="e">
        <f>R18*P$39/P$42</f>
        <v>#DIV/0!</v>
      </c>
      <c r="T18" s="50" t="str">
        <f>IFERROR((S18-(P18*3))/(P18*3), "")</f>
        <v/>
      </c>
      <c r="U18" s="27"/>
      <c r="V18" s="70"/>
      <c r="W18" s="71"/>
      <c r="X18" s="44" t="s">
        <v>24</v>
      </c>
      <c r="Y18" s="43" t="e">
        <f>W18/X$39</f>
        <v>#DIV/0!</v>
      </c>
      <c r="Z18" s="49" t="e">
        <f>Y18*W$39/W$42</f>
        <v>#DIV/0!</v>
      </c>
      <c r="AA18" s="50" t="str">
        <f>IFERROR((Z18-(W18*3))/(W18*3), "")</f>
        <v/>
      </c>
      <c r="AB18" s="27"/>
      <c r="AC18" s="70"/>
      <c r="AD18" s="71"/>
      <c r="AE18" s="44" t="s">
        <v>24</v>
      </c>
      <c r="AF18" s="83" t="e">
        <f>AD18/AE$39</f>
        <v>#DIV/0!</v>
      </c>
      <c r="AG18" s="49" t="e">
        <f>AF18*AD$39/AD$42</f>
        <v>#DIV/0!</v>
      </c>
      <c r="AH18" s="50" t="str">
        <f>IFERROR((AG18-(AD18*3))/(AD18*3), "")</f>
        <v/>
      </c>
      <c r="AI18" s="27"/>
      <c r="AJ18" s="70"/>
      <c r="AK18" s="71"/>
      <c r="AL18" s="44" t="s">
        <v>24</v>
      </c>
      <c r="AM18" s="83" t="e">
        <f>AK18/AL$39</f>
        <v>#DIV/0!</v>
      </c>
      <c r="AN18" s="49" t="e">
        <f>AM18*AK$39/AK$42</f>
        <v>#DIV/0!</v>
      </c>
      <c r="AO18" s="50" t="str">
        <f>IFERROR((AN18-(AK18*3))/(AK18*3), "")</f>
        <v/>
      </c>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AAA18" s="27"/>
      <c r="AAB18" s="27"/>
      <c r="AAC18" s="27"/>
      <c r="AAD18" s="27"/>
      <c r="AAE18" s="27"/>
      <c r="AAF18" s="27"/>
      <c r="AAG18" s="27"/>
      <c r="AAH18" s="27"/>
      <c r="AAI18" s="27"/>
      <c r="AAJ18" s="27"/>
      <c r="AAK18" s="27"/>
      <c r="AAL18" s="27"/>
      <c r="AAM18" s="27"/>
      <c r="AAN18" s="27"/>
      <c r="AAO18" s="27"/>
      <c r="AAP18" s="27"/>
      <c r="AAQ18" s="27"/>
      <c r="AAR18" s="27"/>
      <c r="AAS18" s="27"/>
      <c r="AAT18" s="27"/>
      <c r="AAU18" s="27"/>
      <c r="AAV18" s="27"/>
      <c r="AAW18" s="27"/>
      <c r="AAX18" s="27"/>
      <c r="AAY18" s="27"/>
      <c r="AAZ18" s="27"/>
      <c r="ABA18" s="27"/>
      <c r="ABB18" s="27"/>
      <c r="ABC18" s="27"/>
      <c r="ABD18" s="27"/>
      <c r="ABE18" s="27"/>
      <c r="ABF18" s="27"/>
      <c r="ABG18" s="27"/>
      <c r="ABH18" s="27"/>
      <c r="ABI18" s="27"/>
      <c r="ABJ18" s="27"/>
      <c r="ABK18" s="27"/>
    </row>
    <row r="19" spans="1:739" s="24" customFormat="1" ht="13" x14ac:dyDescent="0.3">
      <c r="A19" s="70"/>
      <c r="B19" s="71"/>
      <c r="C19" s="45" t="s">
        <v>25</v>
      </c>
      <c r="D19" s="43" t="e">
        <f t="shared" ref="D19:D32" si="0">B19/$C$39</f>
        <v>#DIV/0!</v>
      </c>
      <c r="E19" s="49" t="e">
        <f>D19*C$40/C$43</f>
        <v>#DIV/0!</v>
      </c>
      <c r="F19" s="84" t="str">
        <f t="shared" ref="F19:F32" si="1">IFERROR((E19-(B19*3))/(B19*3), "")</f>
        <v/>
      </c>
      <c r="G19" s="63"/>
      <c r="H19" s="70"/>
      <c r="I19" s="71"/>
      <c r="J19" s="45" t="s">
        <v>25</v>
      </c>
      <c r="K19" s="43" t="e">
        <f t="shared" ref="K19:K32" si="2">I19/$J$39</f>
        <v>#DIV/0!</v>
      </c>
      <c r="L19" s="49" t="e">
        <f>K19*I$40/I$43</f>
        <v>#DIV/0!</v>
      </c>
      <c r="M19" s="50" t="str">
        <f t="shared" ref="M19:M32" si="3">IFERROR((L19-(I19*3))/(I19*3), "")</f>
        <v/>
      </c>
      <c r="N19" s="39"/>
      <c r="O19" s="70"/>
      <c r="P19" s="71"/>
      <c r="Q19" s="45" t="s">
        <v>25</v>
      </c>
      <c r="R19" s="83" t="e">
        <f t="shared" ref="R19:R32" si="4">P19/Q$39</f>
        <v>#DIV/0!</v>
      </c>
      <c r="S19" s="49" t="e">
        <f>R19*P$40/P$43</f>
        <v>#DIV/0!</v>
      </c>
      <c r="T19" s="50" t="str">
        <f t="shared" ref="T19:T32" si="5">IFERROR((S19-(P19*3))/(P19*3), "")</f>
        <v/>
      </c>
      <c r="U19" s="27"/>
      <c r="V19" s="70"/>
      <c r="W19" s="71"/>
      <c r="X19" s="45" t="s">
        <v>25</v>
      </c>
      <c r="Y19" s="43" t="e">
        <f t="shared" ref="Y19:Y32" si="6">W19/X$39</f>
        <v>#DIV/0!</v>
      </c>
      <c r="Z19" s="49" t="e">
        <f>Y19*W$40/W$43</f>
        <v>#DIV/0!</v>
      </c>
      <c r="AA19" s="50" t="str">
        <f t="shared" ref="AA19:AA32" si="7">IFERROR((Z19-(W19*3))/(W19*3), "")</f>
        <v/>
      </c>
      <c r="AB19" s="27"/>
      <c r="AC19" s="70"/>
      <c r="AD19" s="71"/>
      <c r="AE19" s="45" t="s">
        <v>25</v>
      </c>
      <c r="AF19" s="83" t="e">
        <f t="shared" ref="AF19:AF32" si="8">AD19/AE$39</f>
        <v>#DIV/0!</v>
      </c>
      <c r="AG19" s="49" t="e">
        <f>AF19*AD$40/AD$43</f>
        <v>#DIV/0!</v>
      </c>
      <c r="AH19" s="50" t="str">
        <f t="shared" ref="AH19:AH32" si="9">IFERROR((AG19-(AD19*3))/(AD19*3), "")</f>
        <v/>
      </c>
      <c r="AI19" s="27"/>
      <c r="AJ19" s="70"/>
      <c r="AK19" s="71"/>
      <c r="AL19" s="45" t="s">
        <v>25</v>
      </c>
      <c r="AM19" s="83" t="e">
        <f t="shared" ref="AM19:AM32" si="10">AK19/AL$39</f>
        <v>#DIV/0!</v>
      </c>
      <c r="AN19" s="49" t="e">
        <f>AM19*AK$40/AK$43</f>
        <v>#DIV/0!</v>
      </c>
      <c r="AO19" s="50" t="str">
        <f t="shared" ref="AO19:AO32" si="11">IFERROR((AN19-(AK19*3))/(AK19*3), "")</f>
        <v/>
      </c>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AAA19" s="27"/>
      <c r="AAB19" s="27"/>
      <c r="AAC19" s="27"/>
      <c r="AAD19" s="27"/>
      <c r="AAE19" s="27"/>
      <c r="AAF19" s="27"/>
      <c r="AAG19" s="27"/>
      <c r="AAH19" s="27"/>
      <c r="AAI19" s="27"/>
      <c r="AAJ19" s="27"/>
      <c r="AAK19" s="27"/>
      <c r="AAL19" s="27"/>
      <c r="AAM19" s="27"/>
      <c r="AAN19" s="27"/>
      <c r="AAO19" s="27"/>
      <c r="AAP19" s="27"/>
      <c r="AAQ19" s="27"/>
      <c r="AAR19" s="27"/>
      <c r="AAS19" s="27"/>
      <c r="AAT19" s="27"/>
      <c r="AAU19" s="27"/>
      <c r="AAV19" s="27"/>
      <c r="AAW19" s="27"/>
      <c r="AAX19" s="27"/>
      <c r="AAY19" s="27"/>
      <c r="AAZ19" s="27"/>
      <c r="ABA19" s="27"/>
      <c r="ABB19" s="27"/>
      <c r="ABC19" s="27"/>
      <c r="ABD19" s="27"/>
      <c r="ABE19" s="27"/>
      <c r="ABF19" s="27"/>
      <c r="ABG19" s="27"/>
      <c r="ABH19" s="27"/>
      <c r="ABI19" s="27"/>
      <c r="ABJ19" s="27"/>
      <c r="ABK19" s="27"/>
    </row>
    <row r="20" spans="1:739" s="24" customFormat="1" ht="13" x14ac:dyDescent="0.3">
      <c r="A20" s="70"/>
      <c r="B20" s="71"/>
      <c r="C20" s="46" t="s">
        <v>26</v>
      </c>
      <c r="D20" s="43" t="e">
        <f t="shared" si="0"/>
        <v>#DIV/0!</v>
      </c>
      <c r="E20" s="49" t="e">
        <f>D20*C$41/C$44</f>
        <v>#DIV/0!</v>
      </c>
      <c r="F20" s="84" t="str">
        <f t="shared" si="1"/>
        <v/>
      </c>
      <c r="G20" s="63"/>
      <c r="H20" s="70"/>
      <c r="I20" s="71"/>
      <c r="J20" s="46" t="s">
        <v>26</v>
      </c>
      <c r="K20" s="43" t="e">
        <f t="shared" si="2"/>
        <v>#DIV/0!</v>
      </c>
      <c r="L20" s="49" t="e">
        <f>K20*I$41/I$44</f>
        <v>#DIV/0!</v>
      </c>
      <c r="M20" s="50" t="str">
        <f t="shared" si="3"/>
        <v/>
      </c>
      <c r="N20" s="39"/>
      <c r="O20" s="70"/>
      <c r="P20" s="71"/>
      <c r="Q20" s="46" t="s">
        <v>26</v>
      </c>
      <c r="R20" s="83" t="e">
        <f t="shared" si="4"/>
        <v>#DIV/0!</v>
      </c>
      <c r="S20" s="49" t="e">
        <f>R20*P$41/P$44</f>
        <v>#DIV/0!</v>
      </c>
      <c r="T20" s="50" t="str">
        <f t="shared" si="5"/>
        <v/>
      </c>
      <c r="U20" s="27"/>
      <c r="V20" s="70"/>
      <c r="W20" s="71"/>
      <c r="X20" s="46" t="s">
        <v>26</v>
      </c>
      <c r="Y20" s="43" t="e">
        <f t="shared" si="6"/>
        <v>#DIV/0!</v>
      </c>
      <c r="Z20" s="49" t="e">
        <f>Y20*W$41/W$44</f>
        <v>#DIV/0!</v>
      </c>
      <c r="AA20" s="50" t="str">
        <f t="shared" si="7"/>
        <v/>
      </c>
      <c r="AB20" s="27"/>
      <c r="AC20" s="70"/>
      <c r="AD20" s="71"/>
      <c r="AE20" s="46" t="s">
        <v>26</v>
      </c>
      <c r="AF20" s="83" t="e">
        <f t="shared" si="8"/>
        <v>#DIV/0!</v>
      </c>
      <c r="AG20" s="49" t="e">
        <f>AF20*AD$41/AD$44</f>
        <v>#DIV/0!</v>
      </c>
      <c r="AH20" s="50" t="str">
        <f t="shared" si="9"/>
        <v/>
      </c>
      <c r="AI20" s="27"/>
      <c r="AJ20" s="70"/>
      <c r="AK20" s="71"/>
      <c r="AL20" s="46" t="s">
        <v>26</v>
      </c>
      <c r="AM20" s="83" t="e">
        <f t="shared" si="10"/>
        <v>#DIV/0!</v>
      </c>
      <c r="AN20" s="49" t="e">
        <f>AM20*AK$41/AK$44</f>
        <v>#DIV/0!</v>
      </c>
      <c r="AO20" s="50" t="str">
        <f t="shared" si="11"/>
        <v/>
      </c>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AAA20" s="27"/>
      <c r="AAB20" s="27"/>
      <c r="AAC20" s="27"/>
      <c r="AAD20" s="27"/>
      <c r="AAE20" s="27"/>
      <c r="AAF20" s="27"/>
      <c r="AAG20" s="27"/>
      <c r="AAH20" s="27"/>
      <c r="AAI20" s="27"/>
      <c r="AAJ20" s="27"/>
      <c r="AAK20" s="27"/>
      <c r="AAL20" s="27"/>
      <c r="AAM20" s="27"/>
      <c r="AAN20" s="27"/>
      <c r="AAO20" s="27"/>
      <c r="AAP20" s="27"/>
      <c r="AAQ20" s="27"/>
      <c r="AAR20" s="27"/>
      <c r="AAS20" s="27"/>
      <c r="AAT20" s="27"/>
      <c r="AAU20" s="27"/>
      <c r="AAV20" s="27"/>
      <c r="AAW20" s="27"/>
      <c r="AAX20" s="27"/>
      <c r="AAY20" s="27"/>
      <c r="AAZ20" s="27"/>
      <c r="ABA20" s="27"/>
      <c r="ABB20" s="27"/>
      <c r="ABC20" s="27"/>
      <c r="ABD20" s="27"/>
      <c r="ABE20" s="27"/>
      <c r="ABF20" s="27"/>
      <c r="ABG20" s="27"/>
      <c r="ABH20" s="27"/>
      <c r="ABI20" s="27"/>
      <c r="ABJ20" s="27"/>
      <c r="ABK20" s="27"/>
    </row>
    <row r="21" spans="1:739" s="24" customFormat="1" ht="13" x14ac:dyDescent="0.3">
      <c r="A21" s="70"/>
      <c r="B21" s="71"/>
      <c r="C21" s="44" t="s">
        <v>27</v>
      </c>
      <c r="D21" s="43" t="e">
        <f t="shared" si="0"/>
        <v>#DIV/0!</v>
      </c>
      <c r="E21" s="49" t="e">
        <f>D21*C$39/C$42</f>
        <v>#DIV/0!</v>
      </c>
      <c r="F21" s="84" t="str">
        <f t="shared" si="1"/>
        <v/>
      </c>
      <c r="G21" s="37"/>
      <c r="H21" s="70"/>
      <c r="I21" s="71"/>
      <c r="J21" s="44" t="s">
        <v>27</v>
      </c>
      <c r="K21" s="43" t="e">
        <f t="shared" si="2"/>
        <v>#DIV/0!</v>
      </c>
      <c r="L21" s="49" t="e">
        <f>K21*I$39/I$42</f>
        <v>#DIV/0!</v>
      </c>
      <c r="M21" s="50" t="str">
        <f t="shared" si="3"/>
        <v/>
      </c>
      <c r="N21" s="39"/>
      <c r="O21" s="70"/>
      <c r="P21" s="71"/>
      <c r="Q21" s="44" t="s">
        <v>27</v>
      </c>
      <c r="R21" s="83" t="e">
        <f t="shared" si="4"/>
        <v>#DIV/0!</v>
      </c>
      <c r="S21" s="49" t="e">
        <f>R21*P$39/P$42</f>
        <v>#DIV/0!</v>
      </c>
      <c r="T21" s="50" t="str">
        <f t="shared" si="5"/>
        <v/>
      </c>
      <c r="U21" s="27"/>
      <c r="V21" s="70"/>
      <c r="W21" s="71"/>
      <c r="X21" s="44" t="s">
        <v>27</v>
      </c>
      <c r="Y21" s="43" t="e">
        <f t="shared" si="6"/>
        <v>#DIV/0!</v>
      </c>
      <c r="Z21" s="49" t="e">
        <f>Y21*W$39/W$42</f>
        <v>#DIV/0!</v>
      </c>
      <c r="AA21" s="50" t="str">
        <f t="shared" si="7"/>
        <v/>
      </c>
      <c r="AB21" s="27"/>
      <c r="AC21" s="70"/>
      <c r="AD21" s="71"/>
      <c r="AE21" s="44" t="s">
        <v>27</v>
      </c>
      <c r="AF21" s="83" t="e">
        <f t="shared" si="8"/>
        <v>#DIV/0!</v>
      </c>
      <c r="AG21" s="49" t="e">
        <f>AF21*AD$39/AD$42</f>
        <v>#DIV/0!</v>
      </c>
      <c r="AH21" s="50" t="str">
        <f t="shared" si="9"/>
        <v/>
      </c>
      <c r="AI21" s="27"/>
      <c r="AJ21" s="70"/>
      <c r="AK21" s="71"/>
      <c r="AL21" s="44" t="s">
        <v>27</v>
      </c>
      <c r="AM21" s="83" t="e">
        <f t="shared" si="10"/>
        <v>#DIV/0!</v>
      </c>
      <c r="AN21" s="49" t="e">
        <f>AM21*AK$39/AK$42</f>
        <v>#DIV/0!</v>
      </c>
      <c r="AO21" s="50" t="str">
        <f t="shared" si="11"/>
        <v/>
      </c>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AAA21" s="27"/>
      <c r="AAB21" s="27"/>
      <c r="AAC21" s="27"/>
      <c r="AAD21" s="27"/>
      <c r="AAE21" s="27"/>
      <c r="AAF21" s="27"/>
      <c r="AAG21" s="27"/>
      <c r="AAH21" s="27"/>
      <c r="AAI21" s="27"/>
      <c r="AAJ21" s="27"/>
      <c r="AAK21" s="27"/>
      <c r="AAL21" s="27"/>
      <c r="AAM21" s="27"/>
      <c r="AAN21" s="27"/>
      <c r="AAO21" s="27"/>
      <c r="AAP21" s="27"/>
      <c r="AAQ21" s="27"/>
      <c r="AAR21" s="27"/>
      <c r="AAS21" s="27"/>
      <c r="AAT21" s="27"/>
      <c r="AAU21" s="27"/>
      <c r="AAV21" s="27"/>
      <c r="AAW21" s="27"/>
      <c r="AAX21" s="27"/>
      <c r="AAY21" s="27"/>
      <c r="AAZ21" s="27"/>
      <c r="ABA21" s="27"/>
      <c r="ABB21" s="27"/>
      <c r="ABC21" s="27"/>
      <c r="ABD21" s="27"/>
      <c r="ABE21" s="27"/>
      <c r="ABF21" s="27"/>
      <c r="ABG21" s="27"/>
      <c r="ABH21" s="27"/>
      <c r="ABI21" s="27"/>
      <c r="ABJ21" s="27"/>
      <c r="ABK21" s="27"/>
    </row>
    <row r="22" spans="1:739" s="24" customFormat="1" ht="13" x14ac:dyDescent="0.3">
      <c r="A22" s="70"/>
      <c r="B22" s="71"/>
      <c r="C22" s="45" t="s">
        <v>28</v>
      </c>
      <c r="D22" s="43" t="e">
        <f t="shared" si="0"/>
        <v>#DIV/0!</v>
      </c>
      <c r="E22" s="49" t="e">
        <f>D22*C$40/C$43</f>
        <v>#DIV/0!</v>
      </c>
      <c r="F22" s="84" t="str">
        <f t="shared" si="1"/>
        <v/>
      </c>
      <c r="G22" s="37"/>
      <c r="H22" s="70"/>
      <c r="I22" s="71"/>
      <c r="J22" s="45" t="s">
        <v>28</v>
      </c>
      <c r="K22" s="43" t="e">
        <f t="shared" si="2"/>
        <v>#DIV/0!</v>
      </c>
      <c r="L22" s="49" t="e">
        <f>K22*I$40/I$43</f>
        <v>#DIV/0!</v>
      </c>
      <c r="M22" s="50" t="str">
        <f t="shared" si="3"/>
        <v/>
      </c>
      <c r="N22" s="39"/>
      <c r="O22" s="70"/>
      <c r="P22" s="71"/>
      <c r="Q22" s="45" t="s">
        <v>28</v>
      </c>
      <c r="R22" s="83" t="e">
        <f t="shared" si="4"/>
        <v>#DIV/0!</v>
      </c>
      <c r="S22" s="49" t="e">
        <f>R22*P$40/P$43</f>
        <v>#DIV/0!</v>
      </c>
      <c r="T22" s="50" t="str">
        <f t="shared" si="5"/>
        <v/>
      </c>
      <c r="U22" s="27"/>
      <c r="V22" s="70"/>
      <c r="W22" s="71"/>
      <c r="X22" s="45" t="s">
        <v>28</v>
      </c>
      <c r="Y22" s="43" t="e">
        <f t="shared" si="6"/>
        <v>#DIV/0!</v>
      </c>
      <c r="Z22" s="49" t="e">
        <f>Y22*W$40/W$43</f>
        <v>#DIV/0!</v>
      </c>
      <c r="AA22" s="50" t="str">
        <f t="shared" si="7"/>
        <v/>
      </c>
      <c r="AB22" s="27"/>
      <c r="AC22" s="70"/>
      <c r="AD22" s="71"/>
      <c r="AE22" s="45" t="s">
        <v>28</v>
      </c>
      <c r="AF22" s="83" t="e">
        <f t="shared" si="8"/>
        <v>#DIV/0!</v>
      </c>
      <c r="AG22" s="49" t="e">
        <f>AF22*AD$40/AD$43</f>
        <v>#DIV/0!</v>
      </c>
      <c r="AH22" s="50" t="str">
        <f t="shared" si="9"/>
        <v/>
      </c>
      <c r="AI22" s="27"/>
      <c r="AJ22" s="70"/>
      <c r="AK22" s="71"/>
      <c r="AL22" s="45" t="s">
        <v>28</v>
      </c>
      <c r="AM22" s="83" t="e">
        <f t="shared" si="10"/>
        <v>#DIV/0!</v>
      </c>
      <c r="AN22" s="49" t="e">
        <f>AM22*AK$40/AK$43</f>
        <v>#DIV/0!</v>
      </c>
      <c r="AO22" s="50" t="str">
        <f t="shared" si="11"/>
        <v/>
      </c>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AAA22" s="27"/>
      <c r="AAB22" s="27"/>
      <c r="AAC22" s="27"/>
      <c r="AAD22" s="27"/>
      <c r="AAE22" s="27"/>
      <c r="AAF22" s="27"/>
      <c r="AAG22" s="27"/>
      <c r="AAH22" s="27"/>
      <c r="AAI22" s="27"/>
      <c r="AAJ22" s="27"/>
      <c r="AAK22" s="27"/>
      <c r="AAL22" s="27"/>
      <c r="AAM22" s="27"/>
      <c r="AAN22" s="27"/>
      <c r="AAO22" s="27"/>
      <c r="AAP22" s="27"/>
      <c r="AAQ22" s="27"/>
      <c r="AAR22" s="27"/>
      <c r="AAS22" s="27"/>
      <c r="AAT22" s="27"/>
      <c r="AAU22" s="27"/>
      <c r="AAV22" s="27"/>
      <c r="AAW22" s="27"/>
      <c r="AAX22" s="27"/>
      <c r="AAY22" s="27"/>
      <c r="AAZ22" s="27"/>
      <c r="ABA22" s="27"/>
      <c r="ABB22" s="27"/>
      <c r="ABC22" s="27"/>
      <c r="ABD22" s="27"/>
      <c r="ABE22" s="27"/>
      <c r="ABF22" s="27"/>
      <c r="ABG22" s="27"/>
      <c r="ABH22" s="27"/>
      <c r="ABI22" s="27"/>
      <c r="ABJ22" s="27"/>
      <c r="ABK22" s="27"/>
    </row>
    <row r="23" spans="1:739" s="24" customFormat="1" ht="13" x14ac:dyDescent="0.3">
      <c r="A23" s="70"/>
      <c r="B23" s="71"/>
      <c r="C23" s="46" t="s">
        <v>29</v>
      </c>
      <c r="D23" s="43" t="e">
        <f t="shared" si="0"/>
        <v>#DIV/0!</v>
      </c>
      <c r="E23" s="49" t="e">
        <f>D23*C$41/C$44</f>
        <v>#DIV/0!</v>
      </c>
      <c r="F23" s="84" t="str">
        <f t="shared" si="1"/>
        <v/>
      </c>
      <c r="G23" s="37"/>
      <c r="H23" s="70"/>
      <c r="I23" s="71"/>
      <c r="J23" s="46" t="s">
        <v>29</v>
      </c>
      <c r="K23" s="43" t="e">
        <f t="shared" si="2"/>
        <v>#DIV/0!</v>
      </c>
      <c r="L23" s="49" t="e">
        <f>K23*I$41/I$44</f>
        <v>#DIV/0!</v>
      </c>
      <c r="M23" s="50" t="str">
        <f t="shared" si="3"/>
        <v/>
      </c>
      <c r="N23" s="39"/>
      <c r="O23" s="70"/>
      <c r="P23" s="71"/>
      <c r="Q23" s="46" t="s">
        <v>29</v>
      </c>
      <c r="R23" s="83" t="e">
        <f t="shared" si="4"/>
        <v>#DIV/0!</v>
      </c>
      <c r="S23" s="49" t="e">
        <f>R23*P$41/P$44</f>
        <v>#DIV/0!</v>
      </c>
      <c r="T23" s="50" t="str">
        <f t="shared" si="5"/>
        <v/>
      </c>
      <c r="U23" s="27"/>
      <c r="V23" s="70"/>
      <c r="W23" s="71"/>
      <c r="X23" s="46" t="s">
        <v>29</v>
      </c>
      <c r="Y23" s="43" t="e">
        <f t="shared" si="6"/>
        <v>#DIV/0!</v>
      </c>
      <c r="Z23" s="49" t="e">
        <f>Y23*W$41/W$44</f>
        <v>#DIV/0!</v>
      </c>
      <c r="AA23" s="50" t="str">
        <f t="shared" si="7"/>
        <v/>
      </c>
      <c r="AB23" s="27"/>
      <c r="AC23" s="70"/>
      <c r="AD23" s="71"/>
      <c r="AE23" s="46" t="s">
        <v>29</v>
      </c>
      <c r="AF23" s="83" t="e">
        <f t="shared" si="8"/>
        <v>#DIV/0!</v>
      </c>
      <c r="AG23" s="49" t="e">
        <f>AF23*AD$41/AD$44</f>
        <v>#DIV/0!</v>
      </c>
      <c r="AH23" s="50" t="str">
        <f t="shared" si="9"/>
        <v/>
      </c>
      <c r="AI23" s="27"/>
      <c r="AJ23" s="70"/>
      <c r="AK23" s="71"/>
      <c r="AL23" s="46" t="s">
        <v>29</v>
      </c>
      <c r="AM23" s="83" t="e">
        <f t="shared" si="10"/>
        <v>#DIV/0!</v>
      </c>
      <c r="AN23" s="49" t="e">
        <f>AM23*AK$41/AK$44</f>
        <v>#DIV/0!</v>
      </c>
      <c r="AO23" s="50" t="str">
        <f t="shared" si="11"/>
        <v/>
      </c>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AAA23" s="27"/>
      <c r="AAB23" s="27"/>
      <c r="AAC23" s="27"/>
      <c r="AAD23" s="27"/>
      <c r="AAE23" s="27"/>
      <c r="AAF23" s="27"/>
      <c r="AAG23" s="27"/>
      <c r="AAH23" s="27"/>
      <c r="AAI23" s="27"/>
      <c r="AAJ23" s="27"/>
      <c r="AAK23" s="27"/>
      <c r="AAL23" s="27"/>
      <c r="AAM23" s="27"/>
      <c r="AAN23" s="27"/>
      <c r="AAO23" s="27"/>
      <c r="AAP23" s="27"/>
      <c r="AAQ23" s="27"/>
      <c r="AAR23" s="27"/>
      <c r="AAS23" s="27"/>
      <c r="AAT23" s="27"/>
      <c r="AAU23" s="27"/>
      <c r="AAV23" s="27"/>
      <c r="AAW23" s="27"/>
      <c r="AAX23" s="27"/>
      <c r="AAY23" s="27"/>
      <c r="AAZ23" s="27"/>
      <c r="ABA23" s="27"/>
      <c r="ABB23" s="27"/>
      <c r="ABC23" s="27"/>
      <c r="ABD23" s="27"/>
      <c r="ABE23" s="27"/>
      <c r="ABF23" s="27"/>
      <c r="ABG23" s="27"/>
      <c r="ABH23" s="27"/>
      <c r="ABI23" s="27"/>
      <c r="ABJ23" s="27"/>
      <c r="ABK23" s="27"/>
    </row>
    <row r="24" spans="1:739" s="24" customFormat="1" ht="13" x14ac:dyDescent="0.3">
      <c r="A24" s="70"/>
      <c r="B24" s="71"/>
      <c r="C24" s="44" t="s">
        <v>30</v>
      </c>
      <c r="D24" s="43" t="e">
        <f t="shared" si="0"/>
        <v>#DIV/0!</v>
      </c>
      <c r="E24" s="49" t="e">
        <f>D24*C$39/C$42</f>
        <v>#DIV/0!</v>
      </c>
      <c r="F24" s="84" t="str">
        <f t="shared" si="1"/>
        <v/>
      </c>
      <c r="G24" s="37"/>
      <c r="H24" s="70"/>
      <c r="I24" s="71"/>
      <c r="J24" s="44" t="s">
        <v>30</v>
      </c>
      <c r="K24" s="43" t="e">
        <f t="shared" si="2"/>
        <v>#DIV/0!</v>
      </c>
      <c r="L24" s="49" t="e">
        <f>K24*I$39/I$42</f>
        <v>#DIV/0!</v>
      </c>
      <c r="M24" s="50" t="str">
        <f t="shared" si="3"/>
        <v/>
      </c>
      <c r="N24" s="39"/>
      <c r="O24" s="70"/>
      <c r="P24" s="71"/>
      <c r="Q24" s="44" t="s">
        <v>30</v>
      </c>
      <c r="R24" s="83" t="e">
        <f t="shared" si="4"/>
        <v>#DIV/0!</v>
      </c>
      <c r="S24" s="49" t="e">
        <f>R24*P$39/P$42</f>
        <v>#DIV/0!</v>
      </c>
      <c r="T24" s="50" t="str">
        <f t="shared" si="5"/>
        <v/>
      </c>
      <c r="U24" s="27"/>
      <c r="V24" s="70"/>
      <c r="W24" s="71"/>
      <c r="X24" s="44" t="s">
        <v>30</v>
      </c>
      <c r="Y24" s="43" t="e">
        <f t="shared" si="6"/>
        <v>#DIV/0!</v>
      </c>
      <c r="Z24" s="49" t="e">
        <f>Y24*W$39/W$42</f>
        <v>#DIV/0!</v>
      </c>
      <c r="AA24" s="50" t="str">
        <f t="shared" si="7"/>
        <v/>
      </c>
      <c r="AB24" s="27"/>
      <c r="AC24" s="70"/>
      <c r="AD24" s="71"/>
      <c r="AE24" s="44" t="s">
        <v>30</v>
      </c>
      <c r="AF24" s="83" t="e">
        <f t="shared" si="8"/>
        <v>#DIV/0!</v>
      </c>
      <c r="AG24" s="49" t="e">
        <f>AF24*AD$39/AD$42</f>
        <v>#DIV/0!</v>
      </c>
      <c r="AH24" s="50" t="str">
        <f t="shared" si="9"/>
        <v/>
      </c>
      <c r="AI24" s="27"/>
      <c r="AJ24" s="70"/>
      <c r="AK24" s="71"/>
      <c r="AL24" s="44" t="s">
        <v>30</v>
      </c>
      <c r="AM24" s="83" t="e">
        <f t="shared" si="10"/>
        <v>#DIV/0!</v>
      </c>
      <c r="AN24" s="49" t="e">
        <f>AM24*AK$39/AK$42</f>
        <v>#DIV/0!</v>
      </c>
      <c r="AO24" s="50" t="str">
        <f t="shared" si="11"/>
        <v/>
      </c>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AAA24" s="27"/>
      <c r="AAB24" s="27"/>
      <c r="AAC24" s="27"/>
      <c r="AAD24" s="27"/>
      <c r="AAE24" s="27"/>
      <c r="AAF24" s="27"/>
      <c r="AAG24" s="27"/>
      <c r="AAH24" s="27"/>
      <c r="AAI24" s="27"/>
      <c r="AAJ24" s="27"/>
      <c r="AAK24" s="27"/>
      <c r="AAL24" s="27"/>
      <c r="AAM24" s="27"/>
      <c r="AAN24" s="27"/>
      <c r="AAO24" s="27"/>
      <c r="AAP24" s="27"/>
      <c r="AAQ24" s="27"/>
      <c r="AAR24" s="27"/>
      <c r="AAS24" s="27"/>
      <c r="AAT24" s="27"/>
      <c r="AAU24" s="27"/>
      <c r="AAV24" s="27"/>
      <c r="AAW24" s="27"/>
      <c r="AAX24" s="27"/>
      <c r="AAY24" s="27"/>
      <c r="AAZ24" s="27"/>
      <c r="ABA24" s="27"/>
      <c r="ABB24" s="27"/>
      <c r="ABC24" s="27"/>
      <c r="ABD24" s="27"/>
      <c r="ABE24" s="27"/>
      <c r="ABF24" s="27"/>
      <c r="ABG24" s="27"/>
      <c r="ABH24" s="27"/>
      <c r="ABI24" s="27"/>
      <c r="ABJ24" s="27"/>
      <c r="ABK24" s="27"/>
    </row>
    <row r="25" spans="1:739" s="24" customFormat="1" ht="13" x14ac:dyDescent="0.3">
      <c r="A25" s="70"/>
      <c r="B25" s="71"/>
      <c r="C25" s="45" t="s">
        <v>31</v>
      </c>
      <c r="D25" s="43" t="e">
        <f t="shared" si="0"/>
        <v>#DIV/0!</v>
      </c>
      <c r="E25" s="49" t="e">
        <f>D25*C$40/C$43</f>
        <v>#DIV/0!</v>
      </c>
      <c r="F25" s="84" t="str">
        <f t="shared" si="1"/>
        <v/>
      </c>
      <c r="G25" s="37"/>
      <c r="H25" s="70"/>
      <c r="I25" s="71"/>
      <c r="J25" s="45" t="s">
        <v>31</v>
      </c>
      <c r="K25" s="43" t="e">
        <f t="shared" si="2"/>
        <v>#DIV/0!</v>
      </c>
      <c r="L25" s="49" t="e">
        <f>K25*I$40/I$43</f>
        <v>#DIV/0!</v>
      </c>
      <c r="M25" s="50" t="str">
        <f t="shared" si="3"/>
        <v/>
      </c>
      <c r="N25" s="39"/>
      <c r="O25" s="70"/>
      <c r="P25" s="71"/>
      <c r="Q25" s="45" t="s">
        <v>31</v>
      </c>
      <c r="R25" s="83" t="e">
        <f t="shared" si="4"/>
        <v>#DIV/0!</v>
      </c>
      <c r="S25" s="49" t="e">
        <f>R25*P$40/P$43</f>
        <v>#DIV/0!</v>
      </c>
      <c r="T25" s="50" t="str">
        <f t="shared" si="5"/>
        <v/>
      </c>
      <c r="U25" s="27"/>
      <c r="V25" s="70"/>
      <c r="W25" s="71"/>
      <c r="X25" s="45" t="s">
        <v>31</v>
      </c>
      <c r="Y25" s="43" t="e">
        <f t="shared" si="6"/>
        <v>#DIV/0!</v>
      </c>
      <c r="Z25" s="49" t="e">
        <f>Y25*W$40/W$43</f>
        <v>#DIV/0!</v>
      </c>
      <c r="AA25" s="50" t="str">
        <f t="shared" si="7"/>
        <v/>
      </c>
      <c r="AB25" s="27"/>
      <c r="AC25" s="70"/>
      <c r="AD25" s="71"/>
      <c r="AE25" s="45" t="s">
        <v>31</v>
      </c>
      <c r="AF25" s="83" t="e">
        <f t="shared" si="8"/>
        <v>#DIV/0!</v>
      </c>
      <c r="AG25" s="49" t="e">
        <f>AF25*AD$40/AD$43</f>
        <v>#DIV/0!</v>
      </c>
      <c r="AH25" s="50" t="str">
        <f t="shared" si="9"/>
        <v/>
      </c>
      <c r="AI25" s="27"/>
      <c r="AJ25" s="70"/>
      <c r="AK25" s="71"/>
      <c r="AL25" s="45" t="s">
        <v>31</v>
      </c>
      <c r="AM25" s="83" t="e">
        <f t="shared" si="10"/>
        <v>#DIV/0!</v>
      </c>
      <c r="AN25" s="49" t="e">
        <f>AM25*AK$40/AK$43</f>
        <v>#DIV/0!</v>
      </c>
      <c r="AO25" s="50" t="str">
        <f t="shared" si="11"/>
        <v/>
      </c>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AAA25" s="27"/>
      <c r="AAB25" s="27"/>
      <c r="AAC25" s="27"/>
      <c r="AAD25" s="27"/>
      <c r="AAE25" s="27"/>
      <c r="AAF25" s="27"/>
      <c r="AAG25" s="27"/>
      <c r="AAH25" s="27"/>
      <c r="AAI25" s="27"/>
      <c r="AAJ25" s="27"/>
      <c r="AAK25" s="27"/>
      <c r="AAL25" s="27"/>
      <c r="AAM25" s="27"/>
      <c r="AAN25" s="27"/>
      <c r="AAO25" s="27"/>
      <c r="AAP25" s="27"/>
      <c r="AAQ25" s="27"/>
      <c r="AAR25" s="27"/>
      <c r="AAS25" s="27"/>
      <c r="AAT25" s="27"/>
      <c r="AAU25" s="27"/>
      <c r="AAV25" s="27"/>
      <c r="AAW25" s="27"/>
      <c r="AAX25" s="27"/>
      <c r="AAY25" s="27"/>
      <c r="AAZ25" s="27"/>
      <c r="ABA25" s="27"/>
      <c r="ABB25" s="27"/>
      <c r="ABC25" s="27"/>
      <c r="ABD25" s="27"/>
      <c r="ABE25" s="27"/>
      <c r="ABF25" s="27"/>
      <c r="ABG25" s="27"/>
      <c r="ABH25" s="27"/>
      <c r="ABI25" s="27"/>
      <c r="ABJ25" s="27"/>
      <c r="ABK25" s="27"/>
    </row>
    <row r="26" spans="1:739" s="24" customFormat="1" ht="13" x14ac:dyDescent="0.3">
      <c r="A26" s="70"/>
      <c r="B26" s="71"/>
      <c r="C26" s="46" t="s">
        <v>32</v>
      </c>
      <c r="D26" s="43" t="e">
        <f t="shared" si="0"/>
        <v>#DIV/0!</v>
      </c>
      <c r="E26" s="49" t="e">
        <f>D26*C$41/C$44</f>
        <v>#DIV/0!</v>
      </c>
      <c r="F26" s="84" t="str">
        <f t="shared" si="1"/>
        <v/>
      </c>
      <c r="G26" s="37"/>
      <c r="H26" s="70"/>
      <c r="I26" s="71"/>
      <c r="J26" s="46" t="s">
        <v>32</v>
      </c>
      <c r="K26" s="43" t="e">
        <f t="shared" si="2"/>
        <v>#DIV/0!</v>
      </c>
      <c r="L26" s="49" t="e">
        <f>K26*I$41/I$44</f>
        <v>#DIV/0!</v>
      </c>
      <c r="M26" s="50" t="str">
        <f t="shared" si="3"/>
        <v/>
      </c>
      <c r="N26" s="39"/>
      <c r="O26" s="70"/>
      <c r="P26" s="71"/>
      <c r="Q26" s="46" t="s">
        <v>32</v>
      </c>
      <c r="R26" s="83" t="e">
        <f t="shared" si="4"/>
        <v>#DIV/0!</v>
      </c>
      <c r="S26" s="49" t="e">
        <f>R26*P$41/P$44</f>
        <v>#DIV/0!</v>
      </c>
      <c r="T26" s="50" t="str">
        <f t="shared" si="5"/>
        <v/>
      </c>
      <c r="U26" s="27"/>
      <c r="V26" s="70"/>
      <c r="W26" s="71"/>
      <c r="X26" s="46" t="s">
        <v>32</v>
      </c>
      <c r="Y26" s="43" t="e">
        <f t="shared" si="6"/>
        <v>#DIV/0!</v>
      </c>
      <c r="Z26" s="49" t="e">
        <f>Y26*W$41/W$44</f>
        <v>#DIV/0!</v>
      </c>
      <c r="AA26" s="50" t="str">
        <f t="shared" si="7"/>
        <v/>
      </c>
      <c r="AB26" s="27"/>
      <c r="AC26" s="70"/>
      <c r="AD26" s="71"/>
      <c r="AE26" s="46" t="s">
        <v>32</v>
      </c>
      <c r="AF26" s="83" t="e">
        <f t="shared" si="8"/>
        <v>#DIV/0!</v>
      </c>
      <c r="AG26" s="49" t="e">
        <f>AF26*AD$41/AD$44</f>
        <v>#DIV/0!</v>
      </c>
      <c r="AH26" s="50" t="str">
        <f t="shared" si="9"/>
        <v/>
      </c>
      <c r="AI26" s="27"/>
      <c r="AJ26" s="70"/>
      <c r="AK26" s="71"/>
      <c r="AL26" s="46" t="s">
        <v>32</v>
      </c>
      <c r="AM26" s="83" t="e">
        <f t="shared" si="10"/>
        <v>#DIV/0!</v>
      </c>
      <c r="AN26" s="49" t="e">
        <f>AM26*AK$41/AK$44</f>
        <v>#DIV/0!</v>
      </c>
      <c r="AO26" s="50" t="str">
        <f t="shared" si="11"/>
        <v/>
      </c>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AAA26" s="27"/>
      <c r="AAB26" s="27"/>
      <c r="AAC26" s="27"/>
      <c r="AAD26" s="27"/>
      <c r="AAE26" s="27"/>
      <c r="AAF26" s="27"/>
      <c r="AAG26" s="27"/>
      <c r="AAH26" s="27"/>
      <c r="AAI26" s="27"/>
      <c r="AAJ26" s="27"/>
      <c r="AAK26" s="27"/>
      <c r="AAL26" s="27"/>
      <c r="AAM26" s="27"/>
      <c r="AAN26" s="27"/>
      <c r="AAO26" s="27"/>
      <c r="AAP26" s="27"/>
      <c r="AAQ26" s="27"/>
      <c r="AAR26" s="27"/>
      <c r="AAS26" s="27"/>
      <c r="AAT26" s="27"/>
      <c r="AAU26" s="27"/>
      <c r="AAV26" s="27"/>
      <c r="AAW26" s="27"/>
      <c r="AAX26" s="27"/>
      <c r="AAY26" s="27"/>
      <c r="AAZ26" s="27"/>
      <c r="ABA26" s="27"/>
      <c r="ABB26" s="27"/>
      <c r="ABC26" s="27"/>
      <c r="ABD26" s="27"/>
      <c r="ABE26" s="27"/>
      <c r="ABF26" s="27"/>
      <c r="ABG26" s="27"/>
      <c r="ABH26" s="27"/>
      <c r="ABI26" s="27"/>
      <c r="ABJ26" s="27"/>
      <c r="ABK26" s="27"/>
    </row>
    <row r="27" spans="1:739" s="24" customFormat="1" ht="13" x14ac:dyDescent="0.3">
      <c r="A27" s="70"/>
      <c r="B27" s="71"/>
      <c r="C27" s="44" t="s">
        <v>35</v>
      </c>
      <c r="D27" s="43" t="e">
        <f t="shared" si="0"/>
        <v>#DIV/0!</v>
      </c>
      <c r="E27" s="49" t="e">
        <f>D27*C$39/C$42</f>
        <v>#DIV/0!</v>
      </c>
      <c r="F27" s="84" t="str">
        <f t="shared" si="1"/>
        <v/>
      </c>
      <c r="G27" s="37"/>
      <c r="H27" s="70"/>
      <c r="I27" s="71"/>
      <c r="J27" s="44" t="s">
        <v>35</v>
      </c>
      <c r="K27" s="43" t="e">
        <f t="shared" si="2"/>
        <v>#DIV/0!</v>
      </c>
      <c r="L27" s="49" t="e">
        <f>K27*I$39/I$42</f>
        <v>#DIV/0!</v>
      </c>
      <c r="M27" s="50" t="str">
        <f t="shared" si="3"/>
        <v/>
      </c>
      <c r="N27" s="39"/>
      <c r="O27" s="70"/>
      <c r="P27" s="71"/>
      <c r="Q27" s="44" t="s">
        <v>35</v>
      </c>
      <c r="R27" s="83" t="e">
        <f t="shared" si="4"/>
        <v>#DIV/0!</v>
      </c>
      <c r="S27" s="49" t="e">
        <f>R27*P$39/P$42</f>
        <v>#DIV/0!</v>
      </c>
      <c r="T27" s="50" t="str">
        <f t="shared" si="5"/>
        <v/>
      </c>
      <c r="U27" s="27"/>
      <c r="V27" s="70"/>
      <c r="W27" s="71"/>
      <c r="X27" s="44" t="s">
        <v>35</v>
      </c>
      <c r="Y27" s="43" t="e">
        <f t="shared" si="6"/>
        <v>#DIV/0!</v>
      </c>
      <c r="Z27" s="49" t="e">
        <f>Y27*W$39/W$42</f>
        <v>#DIV/0!</v>
      </c>
      <c r="AA27" s="50" t="str">
        <f t="shared" si="7"/>
        <v/>
      </c>
      <c r="AB27" s="27"/>
      <c r="AC27" s="70"/>
      <c r="AD27" s="71"/>
      <c r="AE27" s="44" t="s">
        <v>35</v>
      </c>
      <c r="AF27" s="83" t="e">
        <f t="shared" si="8"/>
        <v>#DIV/0!</v>
      </c>
      <c r="AG27" s="49" t="e">
        <f>AF27*AD$39/AD$42</f>
        <v>#DIV/0!</v>
      </c>
      <c r="AH27" s="50" t="str">
        <f t="shared" si="9"/>
        <v/>
      </c>
      <c r="AI27" s="27"/>
      <c r="AJ27" s="70"/>
      <c r="AK27" s="71"/>
      <c r="AL27" s="44" t="s">
        <v>35</v>
      </c>
      <c r="AM27" s="83" t="e">
        <f t="shared" si="10"/>
        <v>#DIV/0!</v>
      </c>
      <c r="AN27" s="49" t="e">
        <f>AM27*AK$39/AK$42</f>
        <v>#DIV/0!</v>
      </c>
      <c r="AO27" s="50" t="str">
        <f t="shared" si="11"/>
        <v/>
      </c>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AAA27" s="27"/>
      <c r="AAB27" s="27"/>
      <c r="AAC27" s="27"/>
      <c r="AAD27" s="27"/>
      <c r="AAE27" s="27"/>
      <c r="AAF27" s="27"/>
      <c r="AAG27" s="27"/>
      <c r="AAH27" s="27"/>
      <c r="AAI27" s="27"/>
      <c r="AAJ27" s="27"/>
      <c r="AAK27" s="27"/>
      <c r="AAL27" s="27"/>
      <c r="AAM27" s="27"/>
      <c r="AAN27" s="27"/>
      <c r="AAO27" s="27"/>
      <c r="AAP27" s="27"/>
      <c r="AAQ27" s="27"/>
      <c r="AAR27" s="27"/>
      <c r="AAS27" s="27"/>
      <c r="AAT27" s="27"/>
      <c r="AAU27" s="27"/>
      <c r="AAV27" s="27"/>
      <c r="AAW27" s="27"/>
      <c r="AAX27" s="27"/>
      <c r="AAY27" s="27"/>
      <c r="AAZ27" s="27"/>
      <c r="ABA27" s="27"/>
      <c r="ABB27" s="27"/>
      <c r="ABC27" s="27"/>
      <c r="ABD27" s="27"/>
      <c r="ABE27" s="27"/>
      <c r="ABF27" s="27"/>
      <c r="ABG27" s="27"/>
      <c r="ABH27" s="27"/>
      <c r="ABI27" s="27"/>
      <c r="ABJ27" s="27"/>
      <c r="ABK27" s="27"/>
    </row>
    <row r="28" spans="1:739" s="24" customFormat="1" ht="13" x14ac:dyDescent="0.3">
      <c r="A28" s="70"/>
      <c r="B28" s="71"/>
      <c r="C28" s="45" t="s">
        <v>36</v>
      </c>
      <c r="D28" s="43" t="e">
        <f t="shared" si="0"/>
        <v>#DIV/0!</v>
      </c>
      <c r="E28" s="49" t="e">
        <f>D28*C$40/C$43</f>
        <v>#DIV/0!</v>
      </c>
      <c r="F28" s="84" t="str">
        <f t="shared" si="1"/>
        <v/>
      </c>
      <c r="G28" s="37"/>
      <c r="H28" s="70"/>
      <c r="I28" s="71"/>
      <c r="J28" s="45" t="s">
        <v>36</v>
      </c>
      <c r="K28" s="43" t="e">
        <f t="shared" si="2"/>
        <v>#DIV/0!</v>
      </c>
      <c r="L28" s="49" t="e">
        <f>K28*I$40/I$43</f>
        <v>#DIV/0!</v>
      </c>
      <c r="M28" s="50" t="str">
        <f t="shared" si="3"/>
        <v/>
      </c>
      <c r="N28" s="39"/>
      <c r="O28" s="70"/>
      <c r="P28" s="71"/>
      <c r="Q28" s="45" t="s">
        <v>36</v>
      </c>
      <c r="R28" s="83" t="e">
        <f t="shared" si="4"/>
        <v>#DIV/0!</v>
      </c>
      <c r="S28" s="49" t="e">
        <f>R28*P$40/P$43</f>
        <v>#DIV/0!</v>
      </c>
      <c r="T28" s="50" t="str">
        <f t="shared" si="5"/>
        <v/>
      </c>
      <c r="U28" s="27"/>
      <c r="V28" s="70"/>
      <c r="W28" s="71"/>
      <c r="X28" s="45" t="s">
        <v>36</v>
      </c>
      <c r="Y28" s="43" t="e">
        <f t="shared" si="6"/>
        <v>#DIV/0!</v>
      </c>
      <c r="Z28" s="49" t="e">
        <f>Y28*W$40/W$43</f>
        <v>#DIV/0!</v>
      </c>
      <c r="AA28" s="50" t="str">
        <f t="shared" si="7"/>
        <v/>
      </c>
      <c r="AB28" s="27"/>
      <c r="AC28" s="70"/>
      <c r="AD28" s="71"/>
      <c r="AE28" s="45" t="s">
        <v>36</v>
      </c>
      <c r="AF28" s="83" t="e">
        <f t="shared" si="8"/>
        <v>#DIV/0!</v>
      </c>
      <c r="AG28" s="49" t="e">
        <f>AF28*AD$40/AD$43</f>
        <v>#DIV/0!</v>
      </c>
      <c r="AH28" s="50" t="str">
        <f t="shared" si="9"/>
        <v/>
      </c>
      <c r="AI28" s="27"/>
      <c r="AJ28" s="70"/>
      <c r="AK28" s="71"/>
      <c r="AL28" s="45" t="s">
        <v>36</v>
      </c>
      <c r="AM28" s="83" t="e">
        <f t="shared" si="10"/>
        <v>#DIV/0!</v>
      </c>
      <c r="AN28" s="49" t="e">
        <f>AM28*AK$40/AK$43</f>
        <v>#DIV/0!</v>
      </c>
      <c r="AO28" s="50" t="str">
        <f t="shared" si="11"/>
        <v/>
      </c>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AAA28" s="27"/>
      <c r="AAB28" s="27"/>
      <c r="AAC28" s="27"/>
      <c r="AAD28" s="27"/>
      <c r="AAE28" s="27"/>
      <c r="AAF28" s="27"/>
      <c r="AAG28" s="27"/>
      <c r="AAH28" s="27"/>
      <c r="AAI28" s="27"/>
      <c r="AAJ28" s="27"/>
      <c r="AAK28" s="27"/>
      <c r="AAL28" s="27"/>
      <c r="AAM28" s="27"/>
      <c r="AAN28" s="27"/>
      <c r="AAO28" s="27"/>
      <c r="AAP28" s="27"/>
      <c r="AAQ28" s="27"/>
      <c r="AAR28" s="27"/>
      <c r="AAS28" s="27"/>
      <c r="AAT28" s="27"/>
      <c r="AAU28" s="27"/>
      <c r="AAV28" s="27"/>
      <c r="AAW28" s="27"/>
      <c r="AAX28" s="27"/>
      <c r="AAY28" s="27"/>
      <c r="AAZ28" s="27"/>
      <c r="ABA28" s="27"/>
      <c r="ABB28" s="27"/>
      <c r="ABC28" s="27"/>
      <c r="ABD28" s="27"/>
      <c r="ABE28" s="27"/>
      <c r="ABF28" s="27"/>
      <c r="ABG28" s="27"/>
      <c r="ABH28" s="27"/>
      <c r="ABI28" s="27"/>
      <c r="ABJ28" s="27"/>
      <c r="ABK28" s="27"/>
    </row>
    <row r="29" spans="1:739" s="24" customFormat="1" ht="13" x14ac:dyDescent="0.3">
      <c r="A29" s="70"/>
      <c r="B29" s="71"/>
      <c r="C29" s="46" t="s">
        <v>37</v>
      </c>
      <c r="D29" s="43" t="e">
        <f t="shared" si="0"/>
        <v>#DIV/0!</v>
      </c>
      <c r="E29" s="49" t="e">
        <f>D29*C$41/C$44</f>
        <v>#DIV/0!</v>
      </c>
      <c r="F29" s="84" t="str">
        <f t="shared" si="1"/>
        <v/>
      </c>
      <c r="G29" s="37"/>
      <c r="H29" s="70"/>
      <c r="I29" s="71"/>
      <c r="J29" s="46" t="s">
        <v>37</v>
      </c>
      <c r="K29" s="43" t="e">
        <f t="shared" si="2"/>
        <v>#DIV/0!</v>
      </c>
      <c r="L29" s="49" t="e">
        <f>K29*I$41/I$44</f>
        <v>#DIV/0!</v>
      </c>
      <c r="M29" s="50" t="str">
        <f t="shared" si="3"/>
        <v/>
      </c>
      <c r="N29" s="39"/>
      <c r="O29" s="70"/>
      <c r="P29" s="71"/>
      <c r="Q29" s="46" t="s">
        <v>37</v>
      </c>
      <c r="R29" s="83" t="e">
        <f t="shared" si="4"/>
        <v>#DIV/0!</v>
      </c>
      <c r="S29" s="49" t="e">
        <f>R29*P$41/P$44</f>
        <v>#DIV/0!</v>
      </c>
      <c r="T29" s="50" t="str">
        <f t="shared" si="5"/>
        <v/>
      </c>
      <c r="U29" s="27"/>
      <c r="V29" s="70"/>
      <c r="W29" s="71"/>
      <c r="X29" s="46" t="s">
        <v>37</v>
      </c>
      <c r="Y29" s="43" t="e">
        <f t="shared" si="6"/>
        <v>#DIV/0!</v>
      </c>
      <c r="Z29" s="49" t="e">
        <f>Y29*W$41/W$44</f>
        <v>#DIV/0!</v>
      </c>
      <c r="AA29" s="50" t="str">
        <f t="shared" si="7"/>
        <v/>
      </c>
      <c r="AB29" s="27"/>
      <c r="AC29" s="70"/>
      <c r="AD29" s="71"/>
      <c r="AE29" s="46" t="s">
        <v>37</v>
      </c>
      <c r="AF29" s="83" t="e">
        <f t="shared" si="8"/>
        <v>#DIV/0!</v>
      </c>
      <c r="AG29" s="49" t="e">
        <f>AF29*AD$41/AD$44</f>
        <v>#DIV/0!</v>
      </c>
      <c r="AH29" s="50" t="str">
        <f t="shared" si="9"/>
        <v/>
      </c>
      <c r="AI29" s="27"/>
      <c r="AJ29" s="70"/>
      <c r="AK29" s="71"/>
      <c r="AL29" s="46" t="s">
        <v>37</v>
      </c>
      <c r="AM29" s="83" t="e">
        <f t="shared" si="10"/>
        <v>#DIV/0!</v>
      </c>
      <c r="AN29" s="49" t="e">
        <f>AM29*AK$41/AK$44</f>
        <v>#DIV/0!</v>
      </c>
      <c r="AO29" s="50" t="str">
        <f t="shared" si="11"/>
        <v/>
      </c>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AAA29" s="27"/>
      <c r="AAB29" s="27"/>
      <c r="AAC29" s="27"/>
      <c r="AAD29" s="27"/>
      <c r="AAE29" s="27"/>
      <c r="AAF29" s="27"/>
      <c r="AAG29" s="27"/>
      <c r="AAH29" s="27"/>
      <c r="AAI29" s="27"/>
      <c r="AAJ29" s="27"/>
      <c r="AAK29" s="27"/>
      <c r="AAL29" s="27"/>
      <c r="AAM29" s="27"/>
      <c r="AAN29" s="27"/>
      <c r="AAO29" s="27"/>
      <c r="AAP29" s="27"/>
      <c r="AAQ29" s="27"/>
      <c r="AAR29" s="27"/>
      <c r="AAS29" s="27"/>
      <c r="AAT29" s="27"/>
      <c r="AAU29" s="27"/>
      <c r="AAV29" s="27"/>
      <c r="AAW29" s="27"/>
      <c r="AAX29" s="27"/>
      <c r="AAY29" s="27"/>
      <c r="AAZ29" s="27"/>
      <c r="ABA29" s="27"/>
      <c r="ABB29" s="27"/>
      <c r="ABC29" s="27"/>
      <c r="ABD29" s="27"/>
      <c r="ABE29" s="27"/>
      <c r="ABF29" s="27"/>
      <c r="ABG29" s="27"/>
      <c r="ABH29" s="27"/>
      <c r="ABI29" s="27"/>
      <c r="ABJ29" s="27"/>
      <c r="ABK29" s="27"/>
    </row>
    <row r="30" spans="1:739" s="24" customFormat="1" ht="13" x14ac:dyDescent="0.3">
      <c r="A30" s="70"/>
      <c r="B30" s="71"/>
      <c r="C30" s="44" t="s">
        <v>38</v>
      </c>
      <c r="D30" s="43" t="e">
        <f t="shared" si="0"/>
        <v>#DIV/0!</v>
      </c>
      <c r="E30" s="49" t="e">
        <f>D30*C$39/C$42</f>
        <v>#DIV/0!</v>
      </c>
      <c r="F30" s="84" t="str">
        <f t="shared" si="1"/>
        <v/>
      </c>
      <c r="G30" s="37"/>
      <c r="H30" s="70"/>
      <c r="I30" s="71"/>
      <c r="J30" s="44" t="s">
        <v>38</v>
      </c>
      <c r="K30" s="43" t="e">
        <f t="shared" si="2"/>
        <v>#DIV/0!</v>
      </c>
      <c r="L30" s="49" t="e">
        <f>K30*I$39/I$42</f>
        <v>#DIV/0!</v>
      </c>
      <c r="M30" s="50" t="str">
        <f t="shared" si="3"/>
        <v/>
      </c>
      <c r="N30" s="39"/>
      <c r="O30" s="70"/>
      <c r="P30" s="71"/>
      <c r="Q30" s="44" t="s">
        <v>38</v>
      </c>
      <c r="R30" s="83" t="e">
        <f t="shared" si="4"/>
        <v>#DIV/0!</v>
      </c>
      <c r="S30" s="49" t="e">
        <f>R30*P$39/P$42</f>
        <v>#DIV/0!</v>
      </c>
      <c r="T30" s="50" t="str">
        <f t="shared" si="5"/>
        <v/>
      </c>
      <c r="U30" s="27"/>
      <c r="V30" s="70"/>
      <c r="W30" s="71"/>
      <c r="X30" s="44" t="s">
        <v>38</v>
      </c>
      <c r="Y30" s="43" t="e">
        <f t="shared" si="6"/>
        <v>#DIV/0!</v>
      </c>
      <c r="Z30" s="49" t="e">
        <f>Y30*W$39/W$42</f>
        <v>#DIV/0!</v>
      </c>
      <c r="AA30" s="50" t="str">
        <f t="shared" si="7"/>
        <v/>
      </c>
      <c r="AB30" s="27"/>
      <c r="AC30" s="70"/>
      <c r="AD30" s="71"/>
      <c r="AE30" s="44" t="s">
        <v>38</v>
      </c>
      <c r="AF30" s="83" t="e">
        <f t="shared" si="8"/>
        <v>#DIV/0!</v>
      </c>
      <c r="AG30" s="49" t="e">
        <f>AF30*AD$39/AD$42</f>
        <v>#DIV/0!</v>
      </c>
      <c r="AH30" s="50" t="str">
        <f t="shared" si="9"/>
        <v/>
      </c>
      <c r="AI30" s="27"/>
      <c r="AJ30" s="70"/>
      <c r="AK30" s="71"/>
      <c r="AL30" s="44" t="s">
        <v>38</v>
      </c>
      <c r="AM30" s="83" t="e">
        <f t="shared" si="10"/>
        <v>#DIV/0!</v>
      </c>
      <c r="AN30" s="49" t="e">
        <f>AM30*AK$39/AK$42</f>
        <v>#DIV/0!</v>
      </c>
      <c r="AO30" s="50" t="str">
        <f t="shared" si="11"/>
        <v/>
      </c>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AAA30" s="27"/>
      <c r="AAB30" s="27"/>
      <c r="AAC30" s="27"/>
      <c r="AAD30" s="27"/>
      <c r="AAE30" s="27"/>
      <c r="AAF30" s="27"/>
      <c r="AAG30" s="27"/>
      <c r="AAH30" s="27"/>
      <c r="AAI30" s="27"/>
      <c r="AAJ30" s="27"/>
      <c r="AAK30" s="27"/>
      <c r="AAL30" s="27"/>
      <c r="AAM30" s="27"/>
      <c r="AAN30" s="27"/>
      <c r="AAO30" s="27"/>
      <c r="AAP30" s="27"/>
      <c r="AAQ30" s="27"/>
      <c r="AAR30" s="27"/>
      <c r="AAS30" s="27"/>
      <c r="AAT30" s="27"/>
      <c r="AAU30" s="27"/>
      <c r="AAV30" s="27"/>
      <c r="AAW30" s="27"/>
      <c r="AAX30" s="27"/>
      <c r="AAY30" s="27"/>
      <c r="AAZ30" s="27"/>
      <c r="ABA30" s="27"/>
      <c r="ABB30" s="27"/>
      <c r="ABC30" s="27"/>
      <c r="ABD30" s="27"/>
      <c r="ABE30" s="27"/>
      <c r="ABF30" s="27"/>
      <c r="ABG30" s="27"/>
      <c r="ABH30" s="27"/>
      <c r="ABI30" s="27"/>
      <c r="ABJ30" s="27"/>
      <c r="ABK30" s="27"/>
    </row>
    <row r="31" spans="1:739" s="24" customFormat="1" ht="13" x14ac:dyDescent="0.3">
      <c r="A31" s="70"/>
      <c r="B31" s="72"/>
      <c r="C31" s="45" t="s">
        <v>39</v>
      </c>
      <c r="D31" s="43" t="e">
        <f t="shared" si="0"/>
        <v>#DIV/0!</v>
      </c>
      <c r="E31" s="49" t="e">
        <f>D31*C$40/C$43</f>
        <v>#DIV/0!</v>
      </c>
      <c r="F31" s="84" t="str">
        <f t="shared" si="1"/>
        <v/>
      </c>
      <c r="G31" s="37"/>
      <c r="H31" s="70"/>
      <c r="I31" s="72"/>
      <c r="J31" s="45" t="s">
        <v>39</v>
      </c>
      <c r="K31" s="43" t="e">
        <f t="shared" si="2"/>
        <v>#DIV/0!</v>
      </c>
      <c r="L31" s="49" t="e">
        <f>K31*I$40/I$43</f>
        <v>#DIV/0!</v>
      </c>
      <c r="M31" s="50" t="str">
        <f t="shared" si="3"/>
        <v/>
      </c>
      <c r="N31" s="39"/>
      <c r="O31" s="70"/>
      <c r="P31" s="72"/>
      <c r="Q31" s="45" t="s">
        <v>39</v>
      </c>
      <c r="R31" s="83" t="e">
        <f t="shared" si="4"/>
        <v>#DIV/0!</v>
      </c>
      <c r="S31" s="49" t="e">
        <f>R31*P$40/P$43</f>
        <v>#DIV/0!</v>
      </c>
      <c r="T31" s="50" t="str">
        <f t="shared" si="5"/>
        <v/>
      </c>
      <c r="U31" s="27"/>
      <c r="V31" s="70"/>
      <c r="W31" s="72"/>
      <c r="X31" s="45" t="s">
        <v>39</v>
      </c>
      <c r="Y31" s="43" t="e">
        <f t="shared" si="6"/>
        <v>#DIV/0!</v>
      </c>
      <c r="Z31" s="49" t="e">
        <f>Y31*W$40/W$43</f>
        <v>#DIV/0!</v>
      </c>
      <c r="AA31" s="50" t="str">
        <f t="shared" si="7"/>
        <v/>
      </c>
      <c r="AB31" s="27"/>
      <c r="AC31" s="70"/>
      <c r="AD31" s="72"/>
      <c r="AE31" s="45" t="s">
        <v>39</v>
      </c>
      <c r="AF31" s="83" t="e">
        <f t="shared" si="8"/>
        <v>#DIV/0!</v>
      </c>
      <c r="AG31" s="49" t="e">
        <f>AF31*AD$40/AD$43</f>
        <v>#DIV/0!</v>
      </c>
      <c r="AH31" s="50" t="str">
        <f t="shared" si="9"/>
        <v/>
      </c>
      <c r="AI31" s="27"/>
      <c r="AJ31" s="70"/>
      <c r="AK31" s="72"/>
      <c r="AL31" s="45" t="s">
        <v>39</v>
      </c>
      <c r="AM31" s="83" t="e">
        <f t="shared" si="10"/>
        <v>#DIV/0!</v>
      </c>
      <c r="AN31" s="49" t="e">
        <f>AM31*AK$40/AK$43</f>
        <v>#DIV/0!</v>
      </c>
      <c r="AO31" s="50" t="str">
        <f t="shared" si="11"/>
        <v/>
      </c>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AAA31" s="27"/>
      <c r="AAB31" s="27"/>
      <c r="AAC31" s="27"/>
      <c r="AAD31" s="27"/>
      <c r="AAE31" s="27"/>
      <c r="AAF31" s="27"/>
      <c r="AAG31" s="27"/>
      <c r="AAH31" s="27"/>
      <c r="AAI31" s="27"/>
      <c r="AAJ31" s="27"/>
      <c r="AAK31" s="27"/>
      <c r="AAL31" s="27"/>
      <c r="AAM31" s="27"/>
      <c r="AAN31" s="27"/>
      <c r="AAO31" s="27"/>
      <c r="AAP31" s="27"/>
      <c r="AAQ31" s="27"/>
      <c r="AAR31" s="27"/>
      <c r="AAS31" s="27"/>
      <c r="AAT31" s="27"/>
      <c r="AAU31" s="27"/>
      <c r="AAV31" s="27"/>
      <c r="AAW31" s="27"/>
      <c r="AAX31" s="27"/>
      <c r="AAY31" s="27"/>
      <c r="AAZ31" s="27"/>
      <c r="ABA31" s="27"/>
      <c r="ABB31" s="27"/>
      <c r="ABC31" s="27"/>
      <c r="ABD31" s="27"/>
      <c r="ABE31" s="27"/>
      <c r="ABF31" s="27"/>
      <c r="ABG31" s="27"/>
      <c r="ABH31" s="27"/>
      <c r="ABI31" s="27"/>
      <c r="ABJ31" s="27"/>
      <c r="ABK31" s="27"/>
    </row>
    <row r="32" spans="1:739" s="24" customFormat="1" ht="13" x14ac:dyDescent="0.3">
      <c r="A32" s="70"/>
      <c r="B32" s="72"/>
      <c r="C32" s="46" t="s">
        <v>40</v>
      </c>
      <c r="D32" s="43" t="e">
        <f t="shared" si="0"/>
        <v>#DIV/0!</v>
      </c>
      <c r="E32" s="49" t="e">
        <f>D32*C$41/C$44</f>
        <v>#DIV/0!</v>
      </c>
      <c r="F32" s="84" t="str">
        <f t="shared" si="1"/>
        <v/>
      </c>
      <c r="G32" s="37"/>
      <c r="H32" s="70"/>
      <c r="I32" s="72"/>
      <c r="J32" s="46" t="s">
        <v>40</v>
      </c>
      <c r="K32" s="43" t="e">
        <f t="shared" si="2"/>
        <v>#DIV/0!</v>
      </c>
      <c r="L32" s="49" t="e">
        <f>K32*I$41/I$44</f>
        <v>#DIV/0!</v>
      </c>
      <c r="M32" s="50" t="str">
        <f t="shared" si="3"/>
        <v/>
      </c>
      <c r="N32" s="39"/>
      <c r="O32" s="70"/>
      <c r="P32" s="72"/>
      <c r="Q32" s="46" t="s">
        <v>40</v>
      </c>
      <c r="R32" s="83" t="e">
        <f t="shared" si="4"/>
        <v>#DIV/0!</v>
      </c>
      <c r="S32" s="49" t="e">
        <f>R32*P$41/P$44</f>
        <v>#DIV/0!</v>
      </c>
      <c r="T32" s="50" t="str">
        <f t="shared" si="5"/>
        <v/>
      </c>
      <c r="U32" s="27"/>
      <c r="V32" s="70"/>
      <c r="W32" s="72"/>
      <c r="X32" s="46" t="s">
        <v>40</v>
      </c>
      <c r="Y32" s="43" t="e">
        <f t="shared" si="6"/>
        <v>#DIV/0!</v>
      </c>
      <c r="Z32" s="49" t="e">
        <f>Y32*W$41/W$44</f>
        <v>#DIV/0!</v>
      </c>
      <c r="AA32" s="50" t="str">
        <f t="shared" si="7"/>
        <v/>
      </c>
      <c r="AB32" s="27"/>
      <c r="AC32" s="70"/>
      <c r="AD32" s="72"/>
      <c r="AE32" s="46" t="s">
        <v>40</v>
      </c>
      <c r="AF32" s="83" t="e">
        <f t="shared" si="8"/>
        <v>#DIV/0!</v>
      </c>
      <c r="AG32" s="49" t="e">
        <f>AF32*AD$41/AD$44</f>
        <v>#DIV/0!</v>
      </c>
      <c r="AH32" s="50" t="str">
        <f t="shared" si="9"/>
        <v/>
      </c>
      <c r="AI32" s="27"/>
      <c r="AJ32" s="70"/>
      <c r="AK32" s="72"/>
      <c r="AL32" s="46" t="s">
        <v>40</v>
      </c>
      <c r="AM32" s="83" t="e">
        <f t="shared" si="10"/>
        <v>#DIV/0!</v>
      </c>
      <c r="AN32" s="49" t="e">
        <f>AM32*AK$41/AK$44</f>
        <v>#DIV/0!</v>
      </c>
      <c r="AO32" s="50" t="str">
        <f t="shared" si="11"/>
        <v/>
      </c>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AAA32" s="27"/>
      <c r="AAB32" s="27"/>
      <c r="AAC32" s="27"/>
      <c r="AAD32" s="27"/>
      <c r="AAE32" s="27"/>
      <c r="AAF32" s="27"/>
      <c r="AAG32" s="27"/>
      <c r="AAH32" s="27"/>
      <c r="AAI32" s="27"/>
      <c r="AAJ32" s="27"/>
      <c r="AAK32" s="27"/>
      <c r="AAL32" s="27"/>
      <c r="AAM32" s="27"/>
      <c r="AAN32" s="27"/>
      <c r="AAO32" s="27"/>
      <c r="AAP32" s="27"/>
      <c r="AAQ32" s="27"/>
      <c r="AAR32" s="27"/>
      <c r="AAS32" s="27"/>
      <c r="AAT32" s="27"/>
      <c r="AAU32" s="27"/>
      <c r="AAV32" s="27"/>
      <c r="AAW32" s="27"/>
      <c r="AAX32" s="27"/>
      <c r="AAY32" s="27"/>
      <c r="AAZ32" s="27"/>
      <c r="ABA32" s="27"/>
      <c r="ABB32" s="27"/>
      <c r="ABC32" s="27"/>
      <c r="ABD32" s="27"/>
      <c r="ABE32" s="27"/>
      <c r="ABF32" s="27"/>
      <c r="ABG32" s="27"/>
      <c r="ABH32" s="27"/>
      <c r="ABI32" s="27"/>
      <c r="ABJ32" s="27"/>
      <c r="ABK32" s="27"/>
    </row>
    <row r="33" spans="1:74" s="27" customFormat="1" ht="13" x14ac:dyDescent="0.3">
      <c r="A33" s="80" t="s">
        <v>78</v>
      </c>
      <c r="B33" s="81">
        <f>SUM(B18:B32)</f>
        <v>0</v>
      </c>
      <c r="C33" s="77" t="e">
        <f>IF(C38&lt;(B12/SUM(B12,D12,F12,H12,J12,L12)*0.85), "This SolShare has too little solar allocated", IF(C38&gt;(B12/SUM(B12,D12,F12,H12,J12,L12)*1.15), "This SolShare has too much solar allocated", "Allocations for this SolShare look about right"))</f>
        <v>#DIV/0!</v>
      </c>
      <c r="D33" s="74"/>
      <c r="E33" s="75"/>
      <c r="F33" s="76"/>
      <c r="G33" s="37"/>
      <c r="H33" s="80" t="s">
        <v>78</v>
      </c>
      <c r="I33" s="81">
        <f>SUM(I18:I32)</f>
        <v>0</v>
      </c>
      <c r="J33" s="77" t="e">
        <f>IF(J38&lt;(D12/SUM(B12,D12,F12,H12,J12,L12)*0.85), "This SolShare has too little solar allocated", IF(J38&gt;(D12/SUM(B12,D12,F12,H12,J12,L12)*1.15), "This SolShare has too much solar allocated", "Allocations for this SolShare look about right"))</f>
        <v>#DIV/0!</v>
      </c>
      <c r="K33" s="74"/>
      <c r="L33" s="75"/>
      <c r="M33" s="76"/>
      <c r="N33" s="39"/>
      <c r="O33" s="80" t="s">
        <v>78</v>
      </c>
      <c r="P33" s="81">
        <f>SUM(P18:P32)</f>
        <v>0</v>
      </c>
      <c r="Q33" s="77" t="e">
        <f>IF(Q38&lt;(F12/SUM(B12,D12,F12,H12,J12,L12)*0.85), "This SolShare has too little solar allocated", IF(Q38&gt;(F12/SUM(B12,D12,F12,H12,J12,L12)*1.15), "This SolShare has too much solar allocated", "Allocations for this SolShare look about right"))</f>
        <v>#DIV/0!</v>
      </c>
      <c r="R33" s="74"/>
      <c r="S33" s="75"/>
      <c r="T33" s="76"/>
      <c r="V33" s="80" t="s">
        <v>78</v>
      </c>
      <c r="W33" s="81">
        <f>SUM(W18:W32)</f>
        <v>0</v>
      </c>
      <c r="X33" s="77" t="e">
        <f>IF(X38&lt;(H12/SUM(B12,D12,F12,H12,J12,L12)*0.85), "This SolShare has too little solar allocated", IF(X38&gt;(H12/SUM(B12,D12,F12,H12,J12,L12)*1.15), "This SolShare has too much solar allocated", "Allocations for this SolShare look about right"))</f>
        <v>#DIV/0!</v>
      </c>
      <c r="Y33" s="74"/>
      <c r="Z33" s="75"/>
      <c r="AA33" s="76"/>
      <c r="AC33" s="80" t="s">
        <v>78</v>
      </c>
      <c r="AD33" s="81">
        <f>SUM(AD18:AD32)</f>
        <v>0</v>
      </c>
      <c r="AE33" s="77" t="e">
        <f>IF(AE38&lt;(J12/SUM(B12,D12,F12,H12,J12,L12)*0.85), "This SolShare has too little solar allocated", IF(AE38&gt;(J12/SUM(B12,D12,F12,H12,J12,L12)*1.15), "This SolShare has too much solar allocated", "Allocations for this SolShare look about right"))</f>
        <v>#DIV/0!</v>
      </c>
      <c r="AF33" s="74"/>
      <c r="AG33" s="75"/>
      <c r="AH33" s="76"/>
      <c r="AJ33" s="80" t="s">
        <v>78</v>
      </c>
      <c r="AK33" s="81">
        <f>SUM(AK18:AK32)</f>
        <v>0</v>
      </c>
      <c r="AL33" s="77" t="e">
        <f>IF(AL38&lt;(L12/SUM(B12,D12,F12,H12,J12,L12)*0.85), "This SolShare has too little solar allocated", IF(AL38&gt;(L12/SUM(B12,D12,F12,H12,J12,L12)*1.15), "This SolShare has too much solar allocated", "Allocations for this SolShare look about right"))</f>
        <v>#DIV/0!</v>
      </c>
      <c r="AM33" s="74"/>
      <c r="AN33" s="75"/>
      <c r="AO33" s="76"/>
    </row>
    <row r="34" spans="1:74" s="27" customFormat="1" ht="13" x14ac:dyDescent="0.3">
      <c r="B34" s="34"/>
      <c r="C34" s="35"/>
      <c r="D34" s="36"/>
      <c r="E34" s="37"/>
      <c r="F34" s="38"/>
      <c r="G34" s="37"/>
      <c r="H34" s="40"/>
      <c r="I34" s="35"/>
      <c r="J34" s="36"/>
      <c r="K34" s="37"/>
      <c r="L34" s="37"/>
      <c r="N34" s="39"/>
      <c r="O34" s="40"/>
      <c r="P34" s="35"/>
      <c r="Q34" s="36"/>
      <c r="R34" s="37"/>
      <c r="S34" s="37"/>
      <c r="V34" s="40"/>
      <c r="W34" s="35"/>
      <c r="X34" s="36"/>
      <c r="Y34" s="37"/>
      <c r="Z34" s="37"/>
    </row>
    <row r="35" spans="1:74" s="26" customFormat="1" ht="18" x14ac:dyDescent="0.4">
      <c r="A35" s="32" t="s">
        <v>54</v>
      </c>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row>
    <row r="36" spans="1:74" s="26" customFormat="1" ht="13" x14ac:dyDescent="0.3">
      <c r="A36" s="26" t="s">
        <v>70</v>
      </c>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row>
    <row r="37" spans="1:74" s="64" customFormat="1" x14ac:dyDescent="0.35">
      <c r="A37" s="51"/>
      <c r="B37" s="60" t="s">
        <v>63</v>
      </c>
      <c r="C37" s="58" t="s">
        <v>64</v>
      </c>
      <c r="D37" s="52" t="s">
        <v>65</v>
      </c>
      <c r="E37" s="53"/>
      <c r="H37" s="51"/>
      <c r="I37" s="60" t="s">
        <v>63</v>
      </c>
      <c r="J37" s="58" t="s">
        <v>64</v>
      </c>
      <c r="K37" s="52" t="s">
        <v>65</v>
      </c>
      <c r="L37" s="53"/>
      <c r="O37" s="51"/>
      <c r="P37" s="60" t="s">
        <v>63</v>
      </c>
      <c r="Q37" s="58" t="s">
        <v>64</v>
      </c>
      <c r="R37" s="52" t="s">
        <v>65</v>
      </c>
      <c r="S37" s="53"/>
      <c r="V37" s="51"/>
      <c r="W37" s="60" t="s">
        <v>63</v>
      </c>
      <c r="X37" s="58" t="s">
        <v>64</v>
      </c>
      <c r="Y37" s="52" t="s">
        <v>65</v>
      </c>
      <c r="Z37" s="53"/>
      <c r="AC37" s="51"/>
      <c r="AD37" s="60" t="s">
        <v>63</v>
      </c>
      <c r="AE37" s="58" t="s">
        <v>64</v>
      </c>
      <c r="AF37" s="52" t="s">
        <v>65</v>
      </c>
      <c r="AG37" s="53"/>
      <c r="AJ37" s="51"/>
      <c r="AK37" s="60" t="s">
        <v>63</v>
      </c>
      <c r="AL37" s="58" t="s">
        <v>64</v>
      </c>
      <c r="AM37" s="52" t="s">
        <v>65</v>
      </c>
      <c r="AN37" s="53"/>
    </row>
    <row r="38" spans="1:74" s="27" customFormat="1" ht="13" x14ac:dyDescent="0.3">
      <c r="A38" s="54" t="s">
        <v>56</v>
      </c>
      <c r="B38" s="61" t="e">
        <f>B12/SUM(B12,D12,F12,H12,J12,L12)</f>
        <v>#DIV/0!</v>
      </c>
      <c r="C38" s="78">
        <f>SUM(B18:B32)</f>
        <v>0</v>
      </c>
      <c r="D38" s="55" t="e">
        <f>IF(C38&lt;(B12/SUM(B12,D12,F12,H12,J12,L12)*0.85), "This SolShare has too little solar allocated", IF(C38&gt;(B12/SUM(B12,D12,F12,H12,J12,L12)*1.15), "This SolShare has too much solar allocated", "Allocations for this SolShare look about right"))</f>
        <v>#DIV/0!</v>
      </c>
      <c r="E38" s="56"/>
      <c r="F38" s="65" t="e">
        <f>SUM(E18:E32)</f>
        <v>#DIV/0!</v>
      </c>
      <c r="G38" s="39"/>
      <c r="H38" s="54" t="s">
        <v>56</v>
      </c>
      <c r="I38" s="61" t="e">
        <f>D12/SUM(B12,D12,F12,H12,J12,L12)</f>
        <v>#DIV/0!</v>
      </c>
      <c r="J38" s="59">
        <f>SUM(I18:I32)</f>
        <v>0</v>
      </c>
      <c r="K38" s="55" t="e">
        <f>IF(J38&lt;(D12/SUM(B12,D12,F12,H12,J12,L12)*0.85), "This SolShare has too little solar allocated", IF(J38&gt;(D12/SUM(B12,D12,F12,H12,J12,L12)*1.15), "This SolShare has too much solar allocated", "Allocations for this SolShare look about right"))</f>
        <v>#DIV/0!</v>
      </c>
      <c r="L38" s="56"/>
      <c r="O38" s="54" t="s">
        <v>56</v>
      </c>
      <c r="P38" s="61" t="e">
        <f>F12/SUM(B12,D12,F12,H12,J12,L12)</f>
        <v>#DIV/0!</v>
      </c>
      <c r="Q38" s="59">
        <f>SUM(P18:P32)</f>
        <v>0</v>
      </c>
      <c r="R38" s="55" t="e">
        <f>IF(Q38&lt;(F12/SUM(B12,D12,F12,H12,J12,L12)*0.85), "This SolShare has too little solar allocated", IF(Q38&gt;(F12/SUM(B12,D12,F12,H12,J12,L12)*1.15), "This SolShare has too much solar allocated", "Allocations for this SolShare look about right"))</f>
        <v>#DIV/0!</v>
      </c>
      <c r="S38" s="56"/>
      <c r="V38" s="54" t="s">
        <v>56</v>
      </c>
      <c r="W38" s="61" t="e">
        <f>H12/SUM(B12,D12,F12,H12,J12,L12)</f>
        <v>#DIV/0!</v>
      </c>
      <c r="X38" s="59">
        <f>SUM(W18:W32)</f>
        <v>0</v>
      </c>
      <c r="Y38" s="55" t="e">
        <f>IF(X38&lt;(H12/SUM(B12,D12,F12,H12,J12,L12)*0.85), "This SolShare has too little solar allocated", IF(X38&gt;(H12/SUM(B12,D12,F12,H12,J12,L12)*1.15), "This SolShare has too much solar allocated", "Allocations for this SolShare look about right"))</f>
        <v>#DIV/0!</v>
      </c>
      <c r="Z38" s="56"/>
      <c r="AC38" s="54" t="s">
        <v>56</v>
      </c>
      <c r="AD38" s="61" t="e">
        <f>J12/SUM(B12,D12,F12,H12,J12,L12)</f>
        <v>#DIV/0!</v>
      </c>
      <c r="AE38" s="59">
        <f>SUM(AD18:AD32)</f>
        <v>0</v>
      </c>
      <c r="AF38" s="55" t="e">
        <f>IF(AE38&lt;(J12/SUM(B12,D12,F12,H12,J12,L12)*0.85), "This SolShare has too little solar allocated", IF(AE38&gt;(J12/SUM(B12,D12,F12,H12,J12,L12)*1.15), "This SolShare has too much solar allocated", "Allocations for this SolShare look about right"))</f>
        <v>#DIV/0!</v>
      </c>
      <c r="AG38" s="56"/>
      <c r="AJ38" s="54" t="s">
        <v>56</v>
      </c>
      <c r="AK38" s="61" t="e">
        <f>L12/SUM(B12,D12,F12,H12,J12,L12)</f>
        <v>#DIV/0!</v>
      </c>
      <c r="AL38" s="59">
        <f>SUM(AK18:AK32)</f>
        <v>0</v>
      </c>
      <c r="AM38" s="55" t="e">
        <f>IF(AL38&lt;(L12/SUM(B12,D12,F12,H12,J12,L12)*0.85), "This SolShare has too little solar allocated", IF(AL38&gt;(L12/SUM(B12,D12,F12,H12,J12,L12)*1.15), "This SolShare has too much solar allocated", "Allocations for this SolShare look about right"))</f>
        <v>#DIV/0!</v>
      </c>
      <c r="AN38" s="56"/>
    </row>
    <row r="39" spans="1:74" s="27" customFormat="1" ht="13" hidden="1" x14ac:dyDescent="0.3">
      <c r="A39" s="54" t="s">
        <v>62</v>
      </c>
      <c r="B39" s="61" t="e">
        <f>B$38/3</f>
        <v>#DIV/0!</v>
      </c>
      <c r="C39" s="59">
        <f>SUM(B18,B21,B24,B27,B30)</f>
        <v>0</v>
      </c>
      <c r="D39" s="55" t="e">
        <f>IF(C39&lt;(B39*0.85), "This SolShare's L1 phase has low total allocation", IF(C39&gt;(B39*1.15), "This SolShare's L1 phase has high total allocation", "Allocations on this phase look about right"))</f>
        <v>#DIV/0!</v>
      </c>
      <c r="E39" s="57"/>
      <c r="F39" s="65" t="e">
        <f>SUM(D18:D32)</f>
        <v>#DIV/0!</v>
      </c>
      <c r="G39" s="39"/>
      <c r="H39" s="54" t="s">
        <v>62</v>
      </c>
      <c r="I39" s="61" t="e">
        <f>I$38/3</f>
        <v>#DIV/0!</v>
      </c>
      <c r="J39" s="59">
        <f>SUM(I18,I21,I24,I27,I30)</f>
        <v>0</v>
      </c>
      <c r="K39" s="55" t="e">
        <f>IF(J39&lt;(I39*0.85), "This SolShare's L1 phase has low total allocation", IF(J39&gt;(I39*1.15), "This SolShare's L1 phase has high total allocation", "Allocations on this phase look about right"))</f>
        <v>#DIV/0!</v>
      </c>
      <c r="L39" s="57"/>
      <c r="O39" s="54" t="s">
        <v>62</v>
      </c>
      <c r="P39" s="61" t="e">
        <f>P$38/3</f>
        <v>#DIV/0!</v>
      </c>
      <c r="Q39" s="59">
        <f>SUM(P18,P21,P24,P27,P30)</f>
        <v>0</v>
      </c>
      <c r="R39" s="55" t="e">
        <f>IF(Q39&lt;(P39*0.85), "This SolShare's L1 phase has low total allocation", IF(Q39&gt;(P39*1.15), "This SolShare's L1 phase has high total allocation", "Allocations on this phase look about right"))</f>
        <v>#DIV/0!</v>
      </c>
      <c r="S39" s="57"/>
      <c r="V39" s="54" t="s">
        <v>62</v>
      </c>
      <c r="W39" s="61" t="e">
        <f>W$38/3</f>
        <v>#DIV/0!</v>
      </c>
      <c r="X39" s="59">
        <f>SUM(W18,W21,W24,W27,W30)</f>
        <v>0</v>
      </c>
      <c r="Y39" s="55" t="e">
        <f>IF(X39&lt;(W39*0.85), "This SolShare's L1 phase has low total allocation", IF(X39&gt;(W39*1.15), "This SolShare's L1 phase has high total allocation", "Allocations on this phase look about right"))</f>
        <v>#DIV/0!</v>
      </c>
      <c r="Z39" s="57"/>
      <c r="AC39" s="54" t="s">
        <v>62</v>
      </c>
      <c r="AD39" s="61" t="e">
        <f>AD$38/3</f>
        <v>#DIV/0!</v>
      </c>
      <c r="AE39" s="59">
        <f>SUM(AD18,AD21,AD24,AD27,AD30)</f>
        <v>0</v>
      </c>
      <c r="AF39" s="55" t="e">
        <f>IF(AE39&lt;(AD39*0.85), "This SolShare's L1 phase has low total allocation", IF(AE39&gt;(AD39*1.15), "This SolShare's L1 phase has high total allocation", "Allocations on this phase look about right"))</f>
        <v>#DIV/0!</v>
      </c>
      <c r="AG39" s="57"/>
      <c r="AJ39" s="54" t="s">
        <v>62</v>
      </c>
      <c r="AK39" s="61" t="e">
        <f>AK$38/3</f>
        <v>#DIV/0!</v>
      </c>
      <c r="AL39" s="59">
        <f>SUM(AK18,AK21,AK24,AK27,AK30)</f>
        <v>0</v>
      </c>
      <c r="AM39" s="55" t="e">
        <f>IF(AL39&lt;(AK39*0.85), "This SolShare's L1 phase has low total allocation", IF(AL39&gt;(AK39*1.15), "This SolShare's L1 phase has high total allocation", "Allocations on this phase look about right"))</f>
        <v>#DIV/0!</v>
      </c>
      <c r="AN39" s="57"/>
    </row>
    <row r="40" spans="1:74" s="27" customFormat="1" ht="13" hidden="1" x14ac:dyDescent="0.3">
      <c r="A40" s="54" t="s">
        <v>61</v>
      </c>
      <c r="B40" s="61" t="e">
        <f>B$38/3</f>
        <v>#DIV/0!</v>
      </c>
      <c r="C40" s="59">
        <f>SUM(B19,B22,B25,B28,B31)</f>
        <v>0</v>
      </c>
      <c r="D40" s="55" t="e">
        <f>IF(C40&lt;(B40*0.85), "This SolShare's L2 phase has low total allocation", IF(C40&gt;(B40*1.15), "This SolShare's L2 phase has high total allocation", "Allocations on this phase look about right"))</f>
        <v>#DIV/0!</v>
      </c>
      <c r="E40" s="57"/>
      <c r="F40" s="65" t="e">
        <f>SUM(D18,D21,D24,D27,D30)</f>
        <v>#DIV/0!</v>
      </c>
      <c r="G40" s="39"/>
      <c r="H40" s="54" t="s">
        <v>61</v>
      </c>
      <c r="I40" s="61" t="e">
        <f>I$38/3</f>
        <v>#DIV/0!</v>
      </c>
      <c r="J40" s="59">
        <f>SUM(I19,I22,I25,I28,I31)</f>
        <v>0</v>
      </c>
      <c r="K40" s="55" t="e">
        <f>IF(J40&lt;(I40*0.85), "This SolShare's L2 phase has low total allocation", IF(J40&gt;(I40*1.15), "This SolShare's L2 phase has high total allocation", "Allocations on this phase look about right"))</f>
        <v>#DIV/0!</v>
      </c>
      <c r="L40" s="57"/>
      <c r="O40" s="54" t="s">
        <v>61</v>
      </c>
      <c r="P40" s="61" t="e">
        <f>P$38/3</f>
        <v>#DIV/0!</v>
      </c>
      <c r="Q40" s="59">
        <f>SUM(P19,P22,P25,P28,P31)</f>
        <v>0</v>
      </c>
      <c r="R40" s="55" t="e">
        <f>IF(Q40&lt;(P40*0.85), "This SolShare's L2 phase has low total allocation", IF(Q40&gt;(P40*1.15), "This SolShare's L2 phase has high total allocation", "Allocations on this phase look about right"))</f>
        <v>#DIV/0!</v>
      </c>
      <c r="S40" s="57"/>
      <c r="V40" s="54" t="s">
        <v>61</v>
      </c>
      <c r="W40" s="61" t="e">
        <f>W$38/3</f>
        <v>#DIV/0!</v>
      </c>
      <c r="X40" s="59">
        <f>SUM(W19,W22,W25,W28,W31)</f>
        <v>0</v>
      </c>
      <c r="Y40" s="55" t="e">
        <f>IF(X40&lt;(W40*0.85), "This SolShare's L2 phase has low total allocation", IF(X40&gt;(W40*1.15), "This SolShare's L2 phase has high total allocation", "Allocations on this phase look about right"))</f>
        <v>#DIV/0!</v>
      </c>
      <c r="Z40" s="57"/>
      <c r="AC40" s="54" t="s">
        <v>61</v>
      </c>
      <c r="AD40" s="61" t="e">
        <f>AD$38/3</f>
        <v>#DIV/0!</v>
      </c>
      <c r="AE40" s="59">
        <f>SUM(AD19,AD22,AD25,AD28,AD31)</f>
        <v>0</v>
      </c>
      <c r="AF40" s="55" t="e">
        <f>IF(AE40&lt;(AD40*0.85), "This SolShare's L2 phase has low total allocation", IF(AE40&gt;(AD40*1.15), "This SolShare's L2 phase has high total allocation", "Allocations on this phase look about right"))</f>
        <v>#DIV/0!</v>
      </c>
      <c r="AG40" s="57"/>
      <c r="AJ40" s="54" t="s">
        <v>61</v>
      </c>
      <c r="AK40" s="61" t="e">
        <f>AK$38/3</f>
        <v>#DIV/0!</v>
      </c>
      <c r="AL40" s="59">
        <f>SUM(AK19,AK22,AK25,AK28,AK31)</f>
        <v>0</v>
      </c>
      <c r="AM40" s="55" t="e">
        <f>IF(AL40&lt;(AK40*0.85), "This SolShare's L2 phase has low total allocation", IF(AL40&gt;(AK40*1.15), "This SolShare's L2 phase has high total allocation", "Allocations on this phase look about right"))</f>
        <v>#DIV/0!</v>
      </c>
      <c r="AN40" s="57"/>
    </row>
    <row r="41" spans="1:74" s="27" customFormat="1" ht="13" hidden="1" x14ac:dyDescent="0.3">
      <c r="A41" s="54" t="s">
        <v>60</v>
      </c>
      <c r="B41" s="61" t="e">
        <f>B$38/3</f>
        <v>#DIV/0!</v>
      </c>
      <c r="C41" s="59">
        <f>SUM(B20,B23,B26,B29,B32)</f>
        <v>0</v>
      </c>
      <c r="D41" s="55" t="e">
        <f>IF(C41&lt;(B41*0.85), "This SolShare's L3 phase has low total allocation", IF(C41&gt;(B41*1.15), "This SolShare's L3 phase has high total allocation", "Allocations on this phase look about right"))</f>
        <v>#DIV/0!</v>
      </c>
      <c r="E41" s="57"/>
      <c r="F41" s="65" t="e">
        <f>SUM(D19,D22,D25,D28,D31)</f>
        <v>#DIV/0!</v>
      </c>
      <c r="G41" s="39"/>
      <c r="H41" s="54" t="s">
        <v>60</v>
      </c>
      <c r="I41" s="61" t="e">
        <f>I$38/3</f>
        <v>#DIV/0!</v>
      </c>
      <c r="J41" s="59">
        <f>SUM(I20,I23,I26,I29,I32)</f>
        <v>0</v>
      </c>
      <c r="K41" s="55" t="e">
        <f>IF(J41&lt;(I41*0.85), "This SolShare's L3 phase has low total allocation", IF(J41&gt;(I41*1.15), "This SolShare's L3 phase has high total allocation", "Allocations on this phase look about right"))</f>
        <v>#DIV/0!</v>
      </c>
      <c r="L41" s="57"/>
      <c r="O41" s="54" t="s">
        <v>60</v>
      </c>
      <c r="P41" s="61" t="e">
        <f>P$38/3</f>
        <v>#DIV/0!</v>
      </c>
      <c r="Q41" s="59">
        <f>SUM(P20,P23,P26,P29,P32)</f>
        <v>0</v>
      </c>
      <c r="R41" s="55" t="e">
        <f>IF(Q41&lt;(P41*0.85), "This SolShare's L3 phase has low total allocation", IF(Q41&gt;(P41*1.15), "This SolShare's L3 phase has high total allocation", "Allocations on this phase look about right"))</f>
        <v>#DIV/0!</v>
      </c>
      <c r="S41" s="57"/>
      <c r="V41" s="54" t="s">
        <v>60</v>
      </c>
      <c r="W41" s="61" t="e">
        <f>W$38/3</f>
        <v>#DIV/0!</v>
      </c>
      <c r="X41" s="59">
        <f>SUM(W20,W23,W26,W29,W32)</f>
        <v>0</v>
      </c>
      <c r="Y41" s="55" t="e">
        <f>IF(X41&lt;(W41*0.85), "This SolShare's L3 phase has low total allocation", IF(X41&gt;(W41*1.15), "This SolShare's L3 phase has high total allocation", "Allocations on this phase look about right"))</f>
        <v>#DIV/0!</v>
      </c>
      <c r="Z41" s="57"/>
      <c r="AC41" s="54" t="s">
        <v>60</v>
      </c>
      <c r="AD41" s="61" t="e">
        <f>AD$38/3</f>
        <v>#DIV/0!</v>
      </c>
      <c r="AE41" s="59">
        <f>SUM(AD20,AD23,AD26,AD29,AD32)</f>
        <v>0</v>
      </c>
      <c r="AF41" s="55" t="e">
        <f>IF(AE41&lt;(AD41*0.85), "This SolShare's L3 phase has low total allocation", IF(AE41&gt;(AD41*1.15), "This SolShare's L3 phase has high total allocation", "Allocations on this phase look about right"))</f>
        <v>#DIV/0!</v>
      </c>
      <c r="AG41" s="57"/>
      <c r="AJ41" s="54" t="s">
        <v>60</v>
      </c>
      <c r="AK41" s="61" t="e">
        <f>AK$38/3</f>
        <v>#DIV/0!</v>
      </c>
      <c r="AL41" s="59">
        <f>SUM(AK20,AK23,AK26,AK29,AK32)</f>
        <v>0</v>
      </c>
      <c r="AM41" s="55" t="e">
        <f>IF(AL41&lt;(AK41*0.85), "This SolShare's L3 phase has low total allocation", IF(AL41&gt;(AK41*1.15), "This SolShare's L3 phase has high total allocation", "Allocations on this phase look about right"))</f>
        <v>#DIV/0!</v>
      </c>
      <c r="AN41" s="57"/>
    </row>
    <row r="42" spans="1:74" s="27" customFormat="1" ht="13" x14ac:dyDescent="0.3">
      <c r="A42" s="54" t="s">
        <v>66</v>
      </c>
      <c r="B42" s="61">
        <v>0.33329999999999999</v>
      </c>
      <c r="C42" s="78" t="e">
        <f>C39*($W$12)/$B$12</f>
        <v>#DIV/0!</v>
      </c>
      <c r="D42" s="55" t="e">
        <f>IF(C42&lt;0.327, "This SolShare's L2 phase has low total allocation", IF(C42&gt;0.34, "This SolShare's L1 phase has high total allocation", "Allocations on this phase look about right"))</f>
        <v>#DIV/0!</v>
      </c>
      <c r="E42" s="56"/>
      <c r="F42" s="65" t="e">
        <f>SUM(D20,D23,D26,D29,D32)</f>
        <v>#DIV/0!</v>
      </c>
      <c r="H42" s="54" t="s">
        <v>66</v>
      </c>
      <c r="I42" s="61">
        <v>0.33329999999999999</v>
      </c>
      <c r="J42" s="59" t="e">
        <f>J39*($W$12)/$D$12</f>
        <v>#DIV/0!</v>
      </c>
      <c r="K42" s="55" t="e">
        <f>IF(J42&lt;0.327, "This SolShare's L2 phase has low total allocation", IF(J42&gt;0.34, "This SolShare's L1 phase has high total allocation", "Allocations on this phase look about right"))</f>
        <v>#DIV/0!</v>
      </c>
      <c r="L42" s="56"/>
      <c r="O42" s="54" t="s">
        <v>66</v>
      </c>
      <c r="P42" s="61">
        <v>0.33329999999999999</v>
      </c>
      <c r="Q42" s="59" t="e">
        <f>Q39*($W$12)/$F$12</f>
        <v>#DIV/0!</v>
      </c>
      <c r="R42" s="55" t="e">
        <f>IF(Q42&lt;0.327, "This SolShare's L2 phase has low total allocation", IF(Q42&gt;0.34, "This SolShare's L1 phase has high total allocation", "Allocations on this phase look about right"))</f>
        <v>#DIV/0!</v>
      </c>
      <c r="S42" s="56"/>
      <c r="V42" s="54" t="s">
        <v>66</v>
      </c>
      <c r="W42" s="61">
        <v>0.33329999999999999</v>
      </c>
      <c r="X42" s="59" t="e">
        <f>X39*($W$12)/$H$12</f>
        <v>#DIV/0!</v>
      </c>
      <c r="Y42" s="55" t="e">
        <f>IF(X42&lt;0.327, "This SolShare's L2 phase has low total allocation", IF(X42&gt;0.34, "This SolShare's L1 phase has high total allocation", "Allocations on this phase look about right"))</f>
        <v>#DIV/0!</v>
      </c>
      <c r="Z42" s="56"/>
      <c r="AC42" s="54" t="s">
        <v>66</v>
      </c>
      <c r="AD42" s="61">
        <v>0.33329999999999999</v>
      </c>
      <c r="AE42" s="59" t="e">
        <f>AE39*($W$12)/$J$12</f>
        <v>#DIV/0!</v>
      </c>
      <c r="AF42" s="55" t="e">
        <f>IF(AE42&lt;0.327, "This SolShare's L2 phase has low total allocation", IF(AE42&gt;0.34, "This SolShare's L1 phase has high total allocation", "Allocations on this phase look about right"))</f>
        <v>#DIV/0!</v>
      </c>
      <c r="AG42" s="56"/>
      <c r="AJ42" s="54" t="s">
        <v>66</v>
      </c>
      <c r="AK42" s="61">
        <v>0.33329999999999999</v>
      </c>
      <c r="AL42" s="59" t="e">
        <f>AL39*($W$12)/$L$12</f>
        <v>#DIV/0!</v>
      </c>
      <c r="AM42" s="55" t="e">
        <f>IF(AL42&lt;0.327, "This SolShare's L2 phase has low total allocation", IF(AL42&gt;0.34, "This SolShare's L1 phase has high total allocation", "Allocations on this phase look about right"))</f>
        <v>#DIV/0!</v>
      </c>
      <c r="AN42" s="56"/>
    </row>
    <row r="43" spans="1:74" s="27" customFormat="1" ht="13" x14ac:dyDescent="0.3">
      <c r="A43" s="54" t="s">
        <v>67</v>
      </c>
      <c r="B43" s="61">
        <v>0.33329999999999999</v>
      </c>
      <c r="C43" s="78" t="e">
        <f>C40*($W$12)/$B$12</f>
        <v>#DIV/0!</v>
      </c>
      <c r="D43" s="55" t="e">
        <f>IF(C43&lt;0.327, "This SolShare's L2 phase has low total allocation", IF(C43&gt;0.34, "This SolShare's L2 phase has high total allocation", "Allocations on this phase look about right"))</f>
        <v>#DIV/0!</v>
      </c>
      <c r="E43" s="56"/>
      <c r="H43" s="54" t="s">
        <v>67</v>
      </c>
      <c r="I43" s="61">
        <v>0.33329999999999999</v>
      </c>
      <c r="J43" s="59" t="e">
        <f>J40*($W$12)/$D$12</f>
        <v>#DIV/0!</v>
      </c>
      <c r="K43" s="55" t="e">
        <f>IF(J43&lt;0.327, "This SolShare's L2 phase has low total allocation", IF(J43&gt;0.34, "This SolShare's L2 phase has high total allocation", "Allocations on this phase look about right"))</f>
        <v>#DIV/0!</v>
      </c>
      <c r="L43" s="56"/>
      <c r="O43" s="54" t="s">
        <v>67</v>
      </c>
      <c r="P43" s="61">
        <v>0.33329999999999999</v>
      </c>
      <c r="Q43" s="59" t="e">
        <f>Q40*($W$12)/$F$12</f>
        <v>#DIV/0!</v>
      </c>
      <c r="R43" s="55" t="e">
        <f>IF(Q43&lt;0.327, "This SolShare's L2 phase has low total allocation", IF(Q43&gt;0.34, "This SolShare's L2 phase has high total allocation", "Allocations on this phase look about right"))</f>
        <v>#DIV/0!</v>
      </c>
      <c r="S43" s="56"/>
      <c r="V43" s="54" t="s">
        <v>67</v>
      </c>
      <c r="W43" s="61">
        <v>0.33329999999999999</v>
      </c>
      <c r="X43" s="59" t="e">
        <f>X40*($W$12)/$H$12</f>
        <v>#DIV/0!</v>
      </c>
      <c r="Y43" s="55" t="e">
        <f>IF(X43&lt;0.327, "This SolShare's L2 phase has low total allocation", IF(X43&gt;0.34, "This SolShare's L2 phase has high total allocation", "Allocations on this phase look about right"))</f>
        <v>#DIV/0!</v>
      </c>
      <c r="Z43" s="56"/>
      <c r="AC43" s="54" t="s">
        <v>67</v>
      </c>
      <c r="AD43" s="61">
        <v>0.33329999999999999</v>
      </c>
      <c r="AE43" s="59" t="e">
        <f>AE40*($W$12)/$J$12</f>
        <v>#DIV/0!</v>
      </c>
      <c r="AF43" s="55" t="e">
        <f>IF(AE43&lt;0.327, "This SolShare's L2 phase has low total allocation", IF(AE43&gt;0.34, "This SolShare's L2 phase has high total allocation", "Allocations on this phase look about right"))</f>
        <v>#DIV/0!</v>
      </c>
      <c r="AG43" s="56"/>
      <c r="AJ43" s="54" t="s">
        <v>67</v>
      </c>
      <c r="AK43" s="61">
        <v>0.33329999999999999</v>
      </c>
      <c r="AL43" s="59" t="e">
        <f>AL40*($W$12)/$L$12</f>
        <v>#DIV/0!</v>
      </c>
      <c r="AM43" s="55" t="e">
        <f>IF(AL43&lt;0.327, "This SolShare's L2 phase has low total allocation", IF(AL43&gt;0.34, "This SolShare's L2 phase has high total allocation", "Allocations on this phase look about right"))</f>
        <v>#DIV/0!</v>
      </c>
      <c r="AN43" s="56"/>
    </row>
    <row r="44" spans="1:74" s="27" customFormat="1" ht="13" x14ac:dyDescent="0.3">
      <c r="A44" s="54" t="s">
        <v>68</v>
      </c>
      <c r="B44" s="61">
        <v>0.33329999999999999</v>
      </c>
      <c r="C44" s="78" t="e">
        <f>C41*($W$12)/$B$12</f>
        <v>#DIV/0!</v>
      </c>
      <c r="D44" s="55" t="e">
        <f>IF(C44&lt;0.327, "This SolShare's L3 phase has low total allocation", IF(C44&gt;0.34, "This SolShare's L3 phase has high total allocation", "Allocations on this phase look about right"))</f>
        <v>#DIV/0!</v>
      </c>
      <c r="E44" s="56"/>
      <c r="H44" s="54" t="s">
        <v>68</v>
      </c>
      <c r="I44" s="61">
        <v>0.33329999999999999</v>
      </c>
      <c r="J44" s="59" t="e">
        <f>J41*($W$12)/$D$12</f>
        <v>#DIV/0!</v>
      </c>
      <c r="K44" s="55" t="e">
        <f>IF(J44&lt;0.327, "This SolShare's L3 phase has low total allocation", IF(J44&gt;0.34, "This SolShare's L3 phase has high total allocation", "Allocations on this phase look about right"))</f>
        <v>#DIV/0!</v>
      </c>
      <c r="L44" s="56"/>
      <c r="O44" s="54" t="s">
        <v>68</v>
      </c>
      <c r="P44" s="61">
        <v>0.33329999999999999</v>
      </c>
      <c r="Q44" s="59" t="e">
        <f>Q41*($W$12)/$F$12</f>
        <v>#DIV/0!</v>
      </c>
      <c r="R44" s="55" t="e">
        <f>IF(Q44&lt;0.327, "This SolShare's L3 phase has low total allocation", IF(Q44&gt;0.34, "This SolShare's L3 phase has high total allocation", "Allocations on this phase look about right"))</f>
        <v>#DIV/0!</v>
      </c>
      <c r="S44" s="56"/>
      <c r="V44" s="54" t="s">
        <v>68</v>
      </c>
      <c r="W44" s="61">
        <v>0.33329999999999999</v>
      </c>
      <c r="X44" s="59" t="e">
        <f>X41*($W$12)/$H$12</f>
        <v>#DIV/0!</v>
      </c>
      <c r="Y44" s="55" t="e">
        <f>IF(X44&lt;0.327, "This SolShare's L3 phase has low total allocation", IF(X44&gt;0.34, "This SolShare's L3 phase has high total allocation", "Allocations on this phase look about right"))</f>
        <v>#DIV/0!</v>
      </c>
      <c r="Z44" s="56"/>
      <c r="AC44" s="54" t="s">
        <v>68</v>
      </c>
      <c r="AD44" s="61">
        <v>0.33329999999999999</v>
      </c>
      <c r="AE44" s="59" t="e">
        <f>AE41*($W$12)/$J$12</f>
        <v>#DIV/0!</v>
      </c>
      <c r="AF44" s="55" t="e">
        <f>IF(AE44&lt;0.327, "This SolShare's L3 phase has low total allocation", IF(AE44&gt;0.34, "This SolShare's L3 phase has high total allocation", "Allocations on this phase look about right"))</f>
        <v>#DIV/0!</v>
      </c>
      <c r="AG44" s="56"/>
      <c r="AJ44" s="54" t="s">
        <v>68</v>
      </c>
      <c r="AK44" s="61">
        <v>0.33329999999999999</v>
      </c>
      <c r="AL44" s="59" t="e">
        <f>AL41*($W$12)/$L$12</f>
        <v>#DIV/0!</v>
      </c>
      <c r="AM44" s="55" t="e">
        <f>IF(AL44&lt;0.327, "This SolShare's L3 phase has low total allocation", IF(AL44&gt;0.34, "This SolShare's L3 phase has high total allocation", "Allocations on this phase look about right"))</f>
        <v>#DIV/0!</v>
      </c>
      <c r="AN44" s="56"/>
    </row>
    <row r="45" spans="1:74" s="27" customFormat="1" ht="13" x14ac:dyDescent="0.3">
      <c r="C45" s="79"/>
    </row>
    <row r="46" spans="1:74" s="26" customFormat="1" ht="18" x14ac:dyDescent="0.4">
      <c r="A46" s="32" t="s">
        <v>55</v>
      </c>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row>
    <row r="47" spans="1:74" s="27" customFormat="1" ht="13" x14ac:dyDescent="0.3">
      <c r="A47" s="66" t="s">
        <v>48</v>
      </c>
    </row>
    <row r="48" spans="1:74" s="27" customFormat="1" ht="13" x14ac:dyDescent="0.3">
      <c r="A48" s="66" t="s">
        <v>47</v>
      </c>
    </row>
    <row r="49" spans="1:1" s="27" customFormat="1" ht="13" x14ac:dyDescent="0.3">
      <c r="A49" s="66" t="s">
        <v>58</v>
      </c>
    </row>
    <row r="50" spans="1:1" s="27" customFormat="1" ht="13" x14ac:dyDescent="0.3">
      <c r="A50" s="66" t="s">
        <v>49</v>
      </c>
    </row>
    <row r="51" spans="1:1" s="27" customFormat="1" ht="13" x14ac:dyDescent="0.3">
      <c r="A51" s="66" t="s">
        <v>69</v>
      </c>
    </row>
    <row r="52" spans="1:1" s="27" customFormat="1" ht="13" x14ac:dyDescent="0.3">
      <c r="A52" s="66" t="s">
        <v>52</v>
      </c>
    </row>
    <row r="53" spans="1:1" s="27" customFormat="1" ht="13" x14ac:dyDescent="0.3">
      <c r="A53" s="66" t="s">
        <v>34</v>
      </c>
    </row>
    <row r="54" spans="1:1" s="64" customFormat="1" x14ac:dyDescent="0.35">
      <c r="A54" s="66" t="s">
        <v>74</v>
      </c>
    </row>
    <row r="55" spans="1:1" s="27" customFormat="1" ht="13" x14ac:dyDescent="0.3">
      <c r="A55" s="66" t="s">
        <v>75</v>
      </c>
    </row>
    <row r="56" spans="1:1" s="64" customFormat="1" x14ac:dyDescent="0.35"/>
    <row r="57" spans="1:1" s="64" customFormat="1" x14ac:dyDescent="0.35">
      <c r="A57" s="67">
        <v>1</v>
      </c>
    </row>
    <row r="58" spans="1:1" s="64" customFormat="1" x14ac:dyDescent="0.35">
      <c r="A58" s="67">
        <v>2</v>
      </c>
    </row>
    <row r="59" spans="1:1" s="64" customFormat="1" x14ac:dyDescent="0.35">
      <c r="A59" s="67">
        <v>3</v>
      </c>
    </row>
    <row r="60" spans="1:1" s="64" customFormat="1" x14ac:dyDescent="0.35">
      <c r="A60" s="67">
        <v>4</v>
      </c>
    </row>
    <row r="61" spans="1:1" s="64" customFormat="1" x14ac:dyDescent="0.35">
      <c r="A61" s="67">
        <v>5</v>
      </c>
    </row>
    <row r="62" spans="1:1" s="64" customFormat="1" x14ac:dyDescent="0.35">
      <c r="A62" s="67">
        <v>6</v>
      </c>
    </row>
    <row r="63" spans="1:1" s="64" customFormat="1" x14ac:dyDescent="0.35"/>
    <row r="64" spans="1:1" s="64" customFormat="1" x14ac:dyDescent="0.35"/>
    <row r="65" s="64" customFormat="1" x14ac:dyDescent="0.35"/>
    <row r="66" s="64" customFormat="1" x14ac:dyDescent="0.35"/>
    <row r="67" s="64" customFormat="1" x14ac:dyDescent="0.35"/>
    <row r="68" s="64" customFormat="1" x14ac:dyDescent="0.35"/>
    <row r="69" s="64" customFormat="1" x14ac:dyDescent="0.35"/>
    <row r="70" s="64" customFormat="1" x14ac:dyDescent="0.35"/>
    <row r="71" s="64" customFormat="1" x14ac:dyDescent="0.35"/>
    <row r="72" s="64" customFormat="1" x14ac:dyDescent="0.35"/>
    <row r="73" s="64" customFormat="1" x14ac:dyDescent="0.35"/>
    <row r="74" s="64" customFormat="1" x14ac:dyDescent="0.35"/>
    <row r="75" s="64" customFormat="1" x14ac:dyDescent="0.35"/>
    <row r="76" s="64" customFormat="1" x14ac:dyDescent="0.35"/>
    <row r="77" s="64" customFormat="1" x14ac:dyDescent="0.35"/>
    <row r="78" s="64" customFormat="1" x14ac:dyDescent="0.35"/>
    <row r="79" s="64" customFormat="1" x14ac:dyDescent="0.35"/>
    <row r="80" s="64" customFormat="1" x14ac:dyDescent="0.35"/>
    <row r="81" s="64" customFormat="1" x14ac:dyDescent="0.35"/>
    <row r="82" s="64" customFormat="1" x14ac:dyDescent="0.35"/>
    <row r="83" s="64" customFormat="1" x14ac:dyDescent="0.35"/>
    <row r="84" s="64" customFormat="1" x14ac:dyDescent="0.35"/>
    <row r="85" s="64" customFormat="1" x14ac:dyDescent="0.35"/>
    <row r="86" s="64" customFormat="1" x14ac:dyDescent="0.35"/>
    <row r="87" s="64" customFormat="1" x14ac:dyDescent="0.35"/>
    <row r="88" s="64" customFormat="1" x14ac:dyDescent="0.35"/>
    <row r="89" s="64" customFormat="1" x14ac:dyDescent="0.35"/>
    <row r="90" s="64" customFormat="1" x14ac:dyDescent="0.35"/>
    <row r="91" s="64" customFormat="1" x14ac:dyDescent="0.35"/>
    <row r="92" s="64" customFormat="1" x14ac:dyDescent="0.35"/>
    <row r="93" s="64" customFormat="1" x14ac:dyDescent="0.35"/>
    <row r="94" s="64" customFormat="1" x14ac:dyDescent="0.35"/>
    <row r="95" s="64" customFormat="1" x14ac:dyDescent="0.35"/>
    <row r="96" s="64" customFormat="1" x14ac:dyDescent="0.35"/>
    <row r="97" s="64" customFormat="1" x14ac:dyDescent="0.35"/>
    <row r="98" s="64" customFormat="1" x14ac:dyDescent="0.35"/>
    <row r="99" s="64" customFormat="1" x14ac:dyDescent="0.35"/>
    <row r="100" s="64" customFormat="1" x14ac:dyDescent="0.35"/>
    <row r="101" s="64" customFormat="1" x14ac:dyDescent="0.35"/>
    <row r="102" s="64" customFormat="1" x14ac:dyDescent="0.35"/>
    <row r="103" s="64" customFormat="1" x14ac:dyDescent="0.35"/>
    <row r="104" s="64" customFormat="1" x14ac:dyDescent="0.35"/>
    <row r="105" s="64" customFormat="1" x14ac:dyDescent="0.35"/>
    <row r="106" s="64" customFormat="1" x14ac:dyDescent="0.35"/>
    <row r="107" s="64" customFormat="1" x14ac:dyDescent="0.35"/>
    <row r="108" s="64" customFormat="1" x14ac:dyDescent="0.35"/>
    <row r="109" s="64" customFormat="1" x14ac:dyDescent="0.35"/>
    <row r="110" s="64" customFormat="1" x14ac:dyDescent="0.35"/>
    <row r="111" s="64" customFormat="1" x14ac:dyDescent="0.35"/>
    <row r="112" s="64" customFormat="1" x14ac:dyDescent="0.35"/>
    <row r="113" s="64" customFormat="1" x14ac:dyDescent="0.35"/>
    <row r="114" s="64" customFormat="1" x14ac:dyDescent="0.35"/>
    <row r="115" s="64" customFormat="1" x14ac:dyDescent="0.35"/>
    <row r="116" s="64" customFormat="1" x14ac:dyDescent="0.35"/>
    <row r="117" s="64" customFormat="1" x14ac:dyDescent="0.35"/>
    <row r="118" s="64" customFormat="1" x14ac:dyDescent="0.35"/>
    <row r="119" s="64" customFormat="1" x14ac:dyDescent="0.35"/>
    <row r="120" s="64" customFormat="1" x14ac:dyDescent="0.35"/>
    <row r="121" s="64" customFormat="1" x14ac:dyDescent="0.35"/>
    <row r="122" s="64" customFormat="1" x14ac:dyDescent="0.35"/>
    <row r="123" s="64" customFormat="1" x14ac:dyDescent="0.35"/>
    <row r="124" s="64" customFormat="1" x14ac:dyDescent="0.35"/>
    <row r="125" s="64" customFormat="1" x14ac:dyDescent="0.35"/>
    <row r="126" s="64" customFormat="1" x14ac:dyDescent="0.35"/>
    <row r="127" s="64" customFormat="1" x14ac:dyDescent="0.35"/>
    <row r="128" s="64" customFormat="1" x14ac:dyDescent="0.35"/>
    <row r="129" s="64" customFormat="1" x14ac:dyDescent="0.35"/>
    <row r="130" s="64" customFormat="1" x14ac:dyDescent="0.35"/>
    <row r="131" s="64" customFormat="1" x14ac:dyDescent="0.35"/>
    <row r="132" s="64" customFormat="1" x14ac:dyDescent="0.35"/>
    <row r="133" s="64" customFormat="1" x14ac:dyDescent="0.35"/>
    <row r="134" s="64" customFormat="1" x14ac:dyDescent="0.35"/>
    <row r="135" s="64" customFormat="1" x14ac:dyDescent="0.35"/>
    <row r="136" s="64" customFormat="1" x14ac:dyDescent="0.35"/>
    <row r="137" s="64" customFormat="1" x14ac:dyDescent="0.35"/>
    <row r="138" s="64" customFormat="1" x14ac:dyDescent="0.35"/>
    <row r="139" s="64" customFormat="1" x14ac:dyDescent="0.35"/>
    <row r="140" s="64" customFormat="1" x14ac:dyDescent="0.35"/>
    <row r="141" s="64" customFormat="1" x14ac:dyDescent="0.35"/>
    <row r="142" s="64" customFormat="1" x14ac:dyDescent="0.35"/>
    <row r="143" s="64" customFormat="1" x14ac:dyDescent="0.35"/>
    <row r="144" s="64" customFormat="1" x14ac:dyDescent="0.35"/>
    <row r="145" s="64" customFormat="1" x14ac:dyDescent="0.35"/>
    <row r="146" s="64" customFormat="1" x14ac:dyDescent="0.35"/>
    <row r="147" s="64" customFormat="1" x14ac:dyDescent="0.35"/>
    <row r="148" s="64" customFormat="1" x14ac:dyDescent="0.35"/>
    <row r="149" s="64" customFormat="1" x14ac:dyDescent="0.35"/>
    <row r="150" s="64" customFormat="1" x14ac:dyDescent="0.35"/>
    <row r="151" s="64" customFormat="1" x14ac:dyDescent="0.35"/>
    <row r="152" s="64" customFormat="1" x14ac:dyDescent="0.35"/>
    <row r="153" s="64" customFormat="1" x14ac:dyDescent="0.35"/>
    <row r="154" s="64" customFormat="1" x14ac:dyDescent="0.35"/>
    <row r="155" s="64" customFormat="1" x14ac:dyDescent="0.35"/>
    <row r="156" s="64" customFormat="1" x14ac:dyDescent="0.35"/>
    <row r="157" s="64" customFormat="1" x14ac:dyDescent="0.35"/>
    <row r="158" s="64" customFormat="1" x14ac:dyDescent="0.35"/>
    <row r="159" s="64" customFormat="1" x14ac:dyDescent="0.35"/>
    <row r="160" s="64" customFormat="1" x14ac:dyDescent="0.35"/>
    <row r="161" s="64" customFormat="1" x14ac:dyDescent="0.35"/>
    <row r="162" s="64" customFormat="1" x14ac:dyDescent="0.35"/>
    <row r="163" s="64" customFormat="1" x14ac:dyDescent="0.35"/>
    <row r="164" s="64" customFormat="1" x14ac:dyDescent="0.35"/>
    <row r="165" s="64" customFormat="1" x14ac:dyDescent="0.35"/>
    <row r="166" s="64" customFormat="1" x14ac:dyDescent="0.35"/>
    <row r="167" s="64" customFormat="1" x14ac:dyDescent="0.35"/>
    <row r="168" s="64" customFormat="1" x14ac:dyDescent="0.35"/>
    <row r="169" s="64" customFormat="1" x14ac:dyDescent="0.35"/>
    <row r="170" s="64" customFormat="1" x14ac:dyDescent="0.35"/>
    <row r="171" s="64" customFormat="1" x14ac:dyDescent="0.35"/>
    <row r="172" s="64" customFormat="1" x14ac:dyDescent="0.35"/>
    <row r="173" s="64" customFormat="1" x14ac:dyDescent="0.35"/>
    <row r="174" s="64" customFormat="1" x14ac:dyDescent="0.35"/>
    <row r="175" s="64" customFormat="1" x14ac:dyDescent="0.35"/>
    <row r="176" s="64" customFormat="1" x14ac:dyDescent="0.35"/>
    <row r="177" s="64" customFormat="1" x14ac:dyDescent="0.35"/>
    <row r="178" s="64" customFormat="1" x14ac:dyDescent="0.35"/>
    <row r="179" s="64" customFormat="1" x14ac:dyDescent="0.35"/>
    <row r="180" s="64" customFormat="1" x14ac:dyDescent="0.35"/>
    <row r="181" s="64" customFormat="1" x14ac:dyDescent="0.35"/>
    <row r="182" s="64" customFormat="1" x14ac:dyDescent="0.35"/>
    <row r="183" s="64" customFormat="1" x14ac:dyDescent="0.35"/>
    <row r="184" s="64" customFormat="1" x14ac:dyDescent="0.35"/>
    <row r="185" s="64" customFormat="1" x14ac:dyDescent="0.35"/>
    <row r="186" s="64" customFormat="1" x14ac:dyDescent="0.35"/>
    <row r="187" s="64" customFormat="1" x14ac:dyDescent="0.35"/>
    <row r="188" s="64" customFormat="1" x14ac:dyDescent="0.35"/>
    <row r="189" s="64" customFormat="1" x14ac:dyDescent="0.35"/>
    <row r="190" s="64" customFormat="1" x14ac:dyDescent="0.35"/>
    <row r="191" s="64" customFormat="1" x14ac:dyDescent="0.35"/>
    <row r="192" s="64" customFormat="1" x14ac:dyDescent="0.35"/>
    <row r="193" s="64" customFormat="1" x14ac:dyDescent="0.35"/>
    <row r="194" s="64" customFormat="1" x14ac:dyDescent="0.35"/>
    <row r="195" s="64" customFormat="1" x14ac:dyDescent="0.35"/>
    <row r="196" s="64" customFormat="1" x14ac:dyDescent="0.35"/>
    <row r="197" s="64" customFormat="1" x14ac:dyDescent="0.35"/>
    <row r="198" s="64" customFormat="1" x14ac:dyDescent="0.35"/>
    <row r="199" s="64" customFormat="1" x14ac:dyDescent="0.35"/>
    <row r="200" s="64" customFormat="1" x14ac:dyDescent="0.35"/>
    <row r="201" s="64" customFormat="1" x14ac:dyDescent="0.35"/>
    <row r="202" s="64" customFormat="1" x14ac:dyDescent="0.35"/>
    <row r="203" s="64" customFormat="1" x14ac:dyDescent="0.35"/>
    <row r="204" s="64" customFormat="1" x14ac:dyDescent="0.35"/>
    <row r="205" s="64" customFormat="1" x14ac:dyDescent="0.35"/>
    <row r="206" s="64" customFormat="1" x14ac:dyDescent="0.35"/>
    <row r="207" s="64" customFormat="1" x14ac:dyDescent="0.35"/>
    <row r="208" s="64" customFormat="1" x14ac:dyDescent="0.35"/>
    <row r="209" s="64" customFormat="1" x14ac:dyDescent="0.35"/>
    <row r="210" s="64" customFormat="1" x14ac:dyDescent="0.35"/>
  </sheetData>
  <conditionalFormatting sqref="B9">
    <cfRule type="expression" dxfId="71" priority="12">
      <formula>B9&lt;(B7+3*B8)/15</formula>
    </cfRule>
  </conditionalFormatting>
  <conditionalFormatting sqref="B33">
    <cfRule type="expression" dxfId="70" priority="13">
      <formula>AND(B33&gt;=(B12/SUM(B12,D12,F12,H12,J12,L12)*0.85),B33&lt;=(B12/SUM(B12,D12,F12,H12,J12,L12)*1.15))</formula>
    </cfRule>
  </conditionalFormatting>
  <conditionalFormatting sqref="C33">
    <cfRule type="cellIs" dxfId="69" priority="14" operator="equal">
      <formula>"Allocations for this SolShare look about right"</formula>
    </cfRule>
  </conditionalFormatting>
  <conditionalFormatting sqref="C12:T12 C13:XFD13">
    <cfRule type="expression" dxfId="68" priority="94">
      <formula>"""=$B$4&gt;1"""</formula>
    </cfRule>
  </conditionalFormatting>
  <conditionalFormatting sqref="D12">
    <cfRule type="expression" dxfId="67" priority="104">
      <formula>B9&gt;=2</formula>
    </cfRule>
  </conditionalFormatting>
  <conditionalFormatting sqref="D38">
    <cfRule type="cellIs" dxfId="66" priority="71" operator="equal">
      <formula>"Allocations for this SolShare look about right"</formula>
    </cfRule>
  </conditionalFormatting>
  <conditionalFormatting sqref="D39:D44">
    <cfRule type="cellIs" dxfId="65" priority="72" operator="equal">
      <formula>"Allocations on this phase look about right"</formula>
    </cfRule>
  </conditionalFormatting>
  <conditionalFormatting sqref="F12">
    <cfRule type="expression" dxfId="64" priority="105">
      <formula>B9&gt;=3</formula>
    </cfRule>
  </conditionalFormatting>
  <conditionalFormatting sqref="F18:F32">
    <cfRule type="cellIs" dxfId="5" priority="84" operator="greaterThan">
      <formula>0.05</formula>
    </cfRule>
    <cfRule type="cellIs" dxfId="4" priority="83" operator="lessThan">
      <formula>-0.05</formula>
    </cfRule>
    <cfRule type="containsBlanks" dxfId="3" priority="82">
      <formula>LEN(TRIM(F18))=0</formula>
    </cfRule>
    <cfRule type="cellIs" dxfId="2" priority="81" operator="between">
      <formula>-0.02</formula>
      <formula>0.02</formula>
    </cfRule>
    <cfRule type="cellIs" dxfId="1" priority="80" operator="between">
      <formula>-0.05</formula>
      <formula>-0.02</formula>
    </cfRule>
    <cfRule type="cellIs" dxfId="0" priority="79" operator="between">
      <formula>0.02</formula>
      <formula>0.05</formula>
    </cfRule>
  </conditionalFormatting>
  <conditionalFormatting sqref="H12">
    <cfRule type="expression" dxfId="63" priority="106">
      <formula>B9&gt;=4</formula>
    </cfRule>
  </conditionalFormatting>
  <conditionalFormatting sqref="H17 J17:M17 H18:M33">
    <cfRule type="expression" dxfId="62" priority="1">
      <formula>"$B$9&lt;2"</formula>
    </cfRule>
  </conditionalFormatting>
  <conditionalFormatting sqref="I33">
    <cfRule type="expression" dxfId="61" priority="10">
      <formula>AND(I33&gt;=(D12/SUM(B12,D12,F12,H12,J12,L12)*0.85),I33&lt;=(D12/SUM(B12,D12,F12,H12,J12,L12)*1.15))</formula>
    </cfRule>
  </conditionalFormatting>
  <conditionalFormatting sqref="J12">
    <cfRule type="expression" dxfId="60" priority="107">
      <formula>B9&gt;=5</formula>
    </cfRule>
  </conditionalFormatting>
  <conditionalFormatting sqref="J33">
    <cfRule type="cellIs" dxfId="59" priority="11" operator="equal">
      <formula>"Allocations for this SolShare look about right"</formula>
    </cfRule>
  </conditionalFormatting>
  <conditionalFormatting sqref="K38">
    <cfRule type="cellIs" dxfId="58" priority="67" operator="equal">
      <formula>"Allocations for this SolShare look about right"</formula>
    </cfRule>
  </conditionalFormatting>
  <conditionalFormatting sqref="K39:K44">
    <cfRule type="cellIs" dxfId="57" priority="66" operator="equal">
      <formula>"Allocations on this phase look about right"</formula>
    </cfRule>
  </conditionalFormatting>
  <conditionalFormatting sqref="L12">
    <cfRule type="expression" dxfId="56" priority="108">
      <formula>B9&gt;=6</formula>
    </cfRule>
  </conditionalFormatting>
  <conditionalFormatting sqref="M18:M32">
    <cfRule type="cellIs" dxfId="55" priority="77" operator="lessThan">
      <formula>-0.05</formula>
    </cfRule>
    <cfRule type="cellIs" dxfId="54" priority="78" operator="greaterThan">
      <formula>0.05</formula>
    </cfRule>
    <cfRule type="containsBlanks" dxfId="53" priority="76">
      <formula>LEN(TRIM(M18))=0</formula>
    </cfRule>
    <cfRule type="cellIs" dxfId="52" priority="73" operator="between">
      <formula>0.02</formula>
      <formula>0.05</formula>
    </cfRule>
    <cfRule type="cellIs" dxfId="51" priority="74" operator="between">
      <formula>-0.05</formula>
      <formula>-0.02</formula>
    </cfRule>
    <cfRule type="cellIs" dxfId="50" priority="75" operator="between">
      <formula>-0.02</formula>
      <formula>0.02</formula>
    </cfRule>
  </conditionalFormatting>
  <conditionalFormatting sqref="N12">
    <cfRule type="expression" dxfId="49" priority="109">
      <formula>B9&gt;=7</formula>
    </cfRule>
  </conditionalFormatting>
  <conditionalFormatting sqref="P12">
    <cfRule type="expression" dxfId="48" priority="110">
      <formula>B9&gt;=8</formula>
    </cfRule>
  </conditionalFormatting>
  <conditionalFormatting sqref="P33">
    <cfRule type="expression" dxfId="47" priority="8">
      <formula>AND(P33&gt;=(F12/SUM(B12,D12,F12,H12,J12,L12)*0.85),P33&lt;=(F12/SUM(B12,D12,F12,H12,J12,L12)*1.15))</formula>
    </cfRule>
  </conditionalFormatting>
  <conditionalFormatting sqref="Q33">
    <cfRule type="cellIs" dxfId="46" priority="9" operator="equal">
      <formula>"Allocations for this SolShare look about right"</formula>
    </cfRule>
  </conditionalFormatting>
  <conditionalFormatting sqref="R12">
    <cfRule type="expression" dxfId="45" priority="111">
      <formula>B9&gt;=9</formula>
    </cfRule>
  </conditionalFormatting>
  <conditionalFormatting sqref="R38">
    <cfRule type="cellIs" dxfId="44" priority="58" operator="equal">
      <formula>"Allocations for this SolShare look about right"</formula>
    </cfRule>
  </conditionalFormatting>
  <conditionalFormatting sqref="R39:R44">
    <cfRule type="cellIs" dxfId="43" priority="57" operator="equal">
      <formula>"Allocations on this phase look about right"</formula>
    </cfRule>
  </conditionalFormatting>
  <conditionalFormatting sqref="T12">
    <cfRule type="expression" dxfId="42" priority="112">
      <formula>B9&gt;=10</formula>
    </cfRule>
  </conditionalFormatting>
  <conditionalFormatting sqref="T18:T32">
    <cfRule type="cellIs" dxfId="41" priority="65" operator="greaterThan">
      <formula>0.05</formula>
    </cfRule>
    <cfRule type="cellIs" dxfId="40" priority="60" operator="between">
      <formula>0.02</formula>
      <formula>0.05</formula>
    </cfRule>
    <cfRule type="cellIs" dxfId="39" priority="62" operator="between">
      <formula>-0.02</formula>
      <formula>0.02</formula>
    </cfRule>
    <cfRule type="containsBlanks" dxfId="38" priority="63">
      <formula>LEN(TRIM(T18))=0</formula>
    </cfRule>
    <cfRule type="cellIs" dxfId="37" priority="64" operator="lessThan">
      <formula>-0.05</formula>
    </cfRule>
    <cfRule type="cellIs" dxfId="36" priority="61" operator="between">
      <formula>-0.05</formula>
      <formula>-0.02</formula>
    </cfRule>
  </conditionalFormatting>
  <conditionalFormatting sqref="W33">
    <cfRule type="expression" dxfId="35" priority="6">
      <formula>AND(W33&gt;=(H12/SUM(B12,D12,F12,H12,J12,L12)*0.85),W33&lt;=(H12/SUM(B12,D12,F12,H12,J12,L12)*1.15))</formula>
    </cfRule>
  </conditionalFormatting>
  <conditionalFormatting sqref="X33">
    <cfRule type="cellIs" dxfId="34" priority="7" operator="equal">
      <formula>"Allocations for this SolShare look about right"</formula>
    </cfRule>
  </conditionalFormatting>
  <conditionalFormatting sqref="Y38">
    <cfRule type="cellIs" dxfId="33" priority="40" operator="equal">
      <formula>"Allocations for this SolShare look about right"</formula>
    </cfRule>
  </conditionalFormatting>
  <conditionalFormatting sqref="Y39:Y44">
    <cfRule type="cellIs" dxfId="32" priority="39" operator="equal">
      <formula>"Allocations on this phase look about right"</formula>
    </cfRule>
  </conditionalFormatting>
  <conditionalFormatting sqref="AA18:AA32">
    <cfRule type="cellIs" dxfId="31" priority="47" operator="greaterThan">
      <formula>0.05</formula>
    </cfRule>
    <cfRule type="containsBlanks" dxfId="30" priority="45">
      <formula>LEN(TRIM(AA18))=0</formula>
    </cfRule>
    <cfRule type="cellIs" dxfId="29" priority="44" operator="between">
      <formula>-0.02</formula>
      <formula>0.02</formula>
    </cfRule>
    <cfRule type="cellIs" dxfId="28" priority="43" operator="between">
      <formula>-0.05</formula>
      <formula>-0.02</formula>
    </cfRule>
    <cfRule type="cellIs" dxfId="27" priority="42" operator="between">
      <formula>0.02</formula>
      <formula>0.05</formula>
    </cfRule>
    <cfRule type="cellIs" dxfId="26" priority="46" operator="lessThan">
      <formula>-0.05</formula>
    </cfRule>
  </conditionalFormatting>
  <conditionalFormatting sqref="AD33">
    <cfRule type="expression" dxfId="25" priority="4">
      <formula>AND(AD33&gt;=(J12/SUM(B12,D12,F12,H12,J12,L12)*0.85),AD33&lt;=(J12/SUM(B12,D12,F12,H12,J12,L12)*1.15))</formula>
    </cfRule>
  </conditionalFormatting>
  <conditionalFormatting sqref="AE33">
    <cfRule type="cellIs" dxfId="24" priority="5" operator="equal">
      <formula>"Allocations for this SolShare look about right"</formula>
    </cfRule>
  </conditionalFormatting>
  <conditionalFormatting sqref="AF38">
    <cfRule type="cellIs" dxfId="23" priority="25" operator="equal">
      <formula>"Allocations for this SolShare look about right"</formula>
    </cfRule>
  </conditionalFormatting>
  <conditionalFormatting sqref="AF39:AF44">
    <cfRule type="cellIs" dxfId="22" priority="24" operator="equal">
      <formula>"Allocations on this phase look about right"</formula>
    </cfRule>
  </conditionalFormatting>
  <conditionalFormatting sqref="AH18:AH32">
    <cfRule type="cellIs" dxfId="21" priority="27" operator="between">
      <formula>0.02</formula>
      <formula>0.05</formula>
    </cfRule>
    <cfRule type="containsBlanks" dxfId="20" priority="30">
      <formula>LEN(TRIM(AH18))=0</formula>
    </cfRule>
    <cfRule type="cellIs" dxfId="19" priority="32" operator="greaterThan">
      <formula>0.05</formula>
    </cfRule>
    <cfRule type="cellIs" dxfId="18" priority="31" operator="lessThan">
      <formula>-0.05</formula>
    </cfRule>
    <cfRule type="cellIs" dxfId="17" priority="29" operator="between">
      <formula>-0.02</formula>
      <formula>0.02</formula>
    </cfRule>
    <cfRule type="cellIs" dxfId="16" priority="28" operator="between">
      <formula>-0.05</formula>
      <formula>-0.02</formula>
    </cfRule>
  </conditionalFormatting>
  <conditionalFormatting sqref="AK33">
    <cfRule type="expression" dxfId="15" priority="2">
      <formula>AND(AK33&gt;=(L12/SUM(B12,D12,F12,H12,J12,L12)*0.85),AK33&lt;=(L12/SUM(B12,D12,F12,H12,J12,L12)*1.15))</formula>
    </cfRule>
  </conditionalFormatting>
  <conditionalFormatting sqref="AL33">
    <cfRule type="cellIs" dxfId="14" priority="3" operator="equal">
      <formula>"Allocations for this SolShare look about right"</formula>
    </cfRule>
  </conditionalFormatting>
  <conditionalFormatting sqref="AM38">
    <cfRule type="cellIs" dxfId="13" priority="16" operator="equal">
      <formula>"Allocations for this SolShare look about right"</formula>
    </cfRule>
  </conditionalFormatting>
  <conditionalFormatting sqref="AM39:AM44">
    <cfRule type="cellIs" dxfId="12" priority="15" operator="equal">
      <formula>"Allocations on this phase look about right"</formula>
    </cfRule>
  </conditionalFormatting>
  <conditionalFormatting sqref="AO18:AO32">
    <cfRule type="containsBlanks" dxfId="11" priority="21">
      <formula>LEN(TRIM(AO18))=0</formula>
    </cfRule>
    <cfRule type="cellIs" dxfId="10" priority="20" operator="between">
      <formula>-0.02</formula>
      <formula>0.02</formula>
    </cfRule>
    <cfRule type="cellIs" dxfId="9" priority="19" operator="between">
      <formula>-0.05</formula>
      <formula>-0.02</formula>
    </cfRule>
    <cfRule type="cellIs" dxfId="8" priority="22" operator="lessThan">
      <formula>-0.05</formula>
    </cfRule>
    <cfRule type="cellIs" dxfId="7" priority="18" operator="between">
      <formula>0.02</formula>
      <formula>0.05</formula>
    </cfRule>
    <cfRule type="cellIs" dxfId="6" priority="23" operator="greaterThan">
      <formula>0.05</formula>
    </cfRule>
  </conditionalFormatting>
  <dataValidations count="1">
    <dataValidation type="list" allowBlank="1" showInputMessage="1" showErrorMessage="1" sqref="B9" xr:uid="{C608AE67-E3BF-481F-8E4A-BA6301183648}">
      <formula1>$A$57:$A$62</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Connections without Common</vt:lpstr>
      <vt:lpstr>Custom sharing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mioda</dc:creator>
  <cp:lastModifiedBy>Vincent Obasuyi</cp:lastModifiedBy>
  <dcterms:created xsi:type="dcterms:W3CDTF">2023-03-16T02:50:40Z</dcterms:created>
  <dcterms:modified xsi:type="dcterms:W3CDTF">2024-07-11T05:58:19Z</dcterms:modified>
</cp:coreProperties>
</file>